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Forening\SUKKER\Regneark til hjemmesiden\"/>
    </mc:Choice>
  </mc:AlternateContent>
  <xr:revisionPtr revIDLastSave="0" documentId="14_{0BEF41EB-681F-4DBA-BC2C-CB753ED4A70A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Forside" sheetId="1" r:id="rId1"/>
    <sheet name="Fragtsatser" sheetId="2" r:id="rId2"/>
    <sheet name="Logistikpræmie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78" i="1" l="1"/>
  <c r="D35" i="1"/>
  <c r="I79" i="1" s="1"/>
  <c r="I85" i="1" l="1"/>
  <c r="I82" i="1"/>
  <c r="I81" i="1"/>
  <c r="G120" i="1"/>
  <c r="E120" i="1"/>
  <c r="G107" i="1"/>
  <c r="E107" i="1"/>
  <c r="D41" i="1"/>
  <c r="F98" i="1" s="1"/>
  <c r="D38" i="1"/>
  <c r="D98" i="1" l="1"/>
  <c r="F93" i="1"/>
  <c r="D93" i="1" l="1"/>
  <c r="F81" i="1" l="1"/>
  <c r="D81" i="1"/>
  <c r="D85" i="1" l="1"/>
  <c r="D31" i="1" l="1"/>
  <c r="I80" i="1" l="1"/>
  <c r="F79" i="1"/>
  <c r="D21" i="1" l="1"/>
  <c r="I87" i="1" s="1"/>
  <c r="D20" i="1"/>
  <c r="I86" i="1" s="1"/>
  <c r="F85" i="1"/>
  <c r="F78" i="1"/>
  <c r="F80" i="1" s="1"/>
  <c r="F82" i="1"/>
  <c r="D82" i="1"/>
  <c r="D78" i="1"/>
  <c r="D80" i="1" s="1"/>
  <c r="I88" i="1" l="1"/>
  <c r="F86" i="1"/>
  <c r="D86" i="1"/>
  <c r="F87" i="1"/>
  <c r="D87" i="1"/>
  <c r="F88" i="1" l="1"/>
  <c r="D13" i="1" l="1"/>
  <c r="J84" i="1" l="1"/>
  <c r="J83" i="1"/>
  <c r="J81" i="1"/>
  <c r="J78" i="1"/>
  <c r="J82" i="1"/>
  <c r="J85" i="1"/>
  <c r="J79" i="1"/>
  <c r="J80" i="1"/>
  <c r="J86" i="1"/>
  <c r="J87" i="1"/>
  <c r="E98" i="1"/>
  <c r="G98" i="1"/>
  <c r="E93" i="1"/>
  <c r="G93" i="1"/>
  <c r="G83" i="1"/>
  <c r="E83" i="1"/>
  <c r="E81" i="1"/>
  <c r="G79" i="1"/>
  <c r="G87" i="1"/>
  <c r="E87" i="1"/>
  <c r="E86" i="1"/>
  <c r="G86" i="1"/>
  <c r="E85" i="1"/>
  <c r="G85" i="1"/>
  <c r="G78" i="1"/>
  <c r="G81" i="1"/>
  <c r="E78" i="1"/>
  <c r="G84" i="1"/>
  <c r="G82" i="1"/>
  <c r="G80" i="1"/>
  <c r="E84" i="1"/>
  <c r="E82" i="1"/>
  <c r="J88" i="1" l="1"/>
  <c r="G88" i="1"/>
  <c r="G117" i="1" l="1"/>
  <c r="G104" i="1"/>
  <c r="G108" i="1" s="1"/>
  <c r="D88" i="1"/>
  <c r="E80" i="1"/>
  <c r="E88" i="1" s="1"/>
  <c r="G121" i="1" l="1"/>
  <c r="E117" i="1"/>
  <c r="E104" i="1"/>
  <c r="E108" i="1" s="1"/>
  <c r="E121" i="1" l="1"/>
</calcChain>
</file>

<file path=xl/sharedStrings.xml><?xml version="1.0" encoding="utf-8"?>
<sst xmlns="http://schemas.openxmlformats.org/spreadsheetml/2006/main" count="138" uniqueCount="100">
  <si>
    <t>Tillæg rene roer</t>
  </si>
  <si>
    <t>Pulp</t>
  </si>
  <si>
    <t>Sukkertillæg</t>
  </si>
  <si>
    <t>tons polsukker</t>
  </si>
  <si>
    <t>%</t>
  </si>
  <si>
    <t>tons pr. ha</t>
  </si>
  <si>
    <t>Brutto indtægt pr. ha</t>
  </si>
  <si>
    <t>kr pr. ton 16 % roer</t>
  </si>
  <si>
    <t>Kr pr. ton</t>
  </si>
  <si>
    <t>1)</t>
  </si>
  <si>
    <t>2)</t>
  </si>
  <si>
    <t>3)</t>
  </si>
  <si>
    <t>4)</t>
  </si>
  <si>
    <t>5)</t>
  </si>
  <si>
    <t>6)</t>
  </si>
  <si>
    <t>7)</t>
  </si>
  <si>
    <t>Udarbejdet af Danske Sukkerroedyrkere</t>
  </si>
  <si>
    <t>Klaus Sørensen</t>
  </si>
  <si>
    <t>Indtast egne tal/forventninger i de gule felter</t>
  </si>
  <si>
    <r>
      <t xml:space="preserve">Resultatet er alene </t>
    </r>
    <r>
      <rPr>
        <i/>
        <u/>
        <sz val="12"/>
        <color rgb="FF000000"/>
        <rFont val="Arial"/>
        <family val="2"/>
      </rPr>
      <t>retningsvisende,</t>
    </r>
    <r>
      <rPr>
        <i/>
        <sz val="12"/>
        <color rgb="FF000000"/>
        <rFont val="Arial"/>
        <family val="2"/>
      </rPr>
      <t xml:space="preserve"> og Danske Sukkerroedyrkere kan ikke drages til ansvar herfor. </t>
    </r>
  </si>
  <si>
    <t>kr pr. ton roer</t>
  </si>
  <si>
    <t>Beregning af DB 2</t>
  </si>
  <si>
    <t>Kr pr. ha</t>
  </si>
  <si>
    <t>Roepris basis - 1-årig kontrakt med fast pris</t>
  </si>
  <si>
    <r>
      <t>Roepris basis - 1-årig kontrakt med variabel pris</t>
    </r>
    <r>
      <rPr>
        <vertAlign val="superscript"/>
        <sz val="12"/>
        <rFont val="Arial"/>
        <family val="2"/>
      </rPr>
      <t xml:space="preserve"> A</t>
    </r>
    <r>
      <rPr>
        <b/>
        <vertAlign val="superscript"/>
        <sz val="12"/>
        <rFont val="Arial"/>
        <family val="2"/>
      </rPr>
      <t>)</t>
    </r>
  </si>
  <si>
    <t>1-årig kontrakt, fast pris</t>
  </si>
  <si>
    <t>1-årig kontrakt, var. pris</t>
  </si>
  <si>
    <t>km</t>
  </si>
  <si>
    <t>Km til farbik</t>
  </si>
  <si>
    <t>Sats, kr</t>
  </si>
  <si>
    <t>Egenbetaling for transport af jord og urenheder</t>
  </si>
  <si>
    <t>Dyrkerens egenbetaling for transport af jord og urenheder</t>
  </si>
  <si>
    <t>Jord og urenheder</t>
  </si>
  <si>
    <t>Afstand til fabrik (indsæt fra 1 til 300 km)</t>
  </si>
  <si>
    <r>
      <t xml:space="preserve">Indtast </t>
    </r>
    <r>
      <rPr>
        <b/>
        <u/>
        <sz val="12"/>
        <rFont val="Arial"/>
        <family val="2"/>
      </rPr>
      <t>kun</t>
    </r>
    <r>
      <rPr>
        <b/>
        <sz val="12"/>
        <rFont val="Arial"/>
        <family val="2"/>
      </rPr>
      <t xml:space="preserve"> i de gule felter (indtastninger i andre end de gule felter medfører fejl i regnearket)</t>
    </r>
  </si>
  <si>
    <t>Benyt evt. nedenstående info som hjælp til ansættelse af Nordic Sugars regnskabsresultat</t>
  </si>
  <si>
    <t>Roepris basis</t>
  </si>
  <si>
    <t>Resultattillæg</t>
  </si>
  <si>
    <t>Logistikpræmie</t>
  </si>
  <si>
    <t>mio. kr. EBIT (IFRS)</t>
  </si>
  <si>
    <t>Tillæg tidlig levering</t>
  </si>
  <si>
    <t>Tillæg sen levering</t>
  </si>
  <si>
    <t>3) Tillæg/fradrag på 0,9 % af roeprisen for hver 0,1 % sukkerindholdet stiger/falder i forhold til basis på 16 % - se Leveringskontrakten</t>
  </si>
  <si>
    <t>1) Roepris, basis ved 16 % sukkerindhold - se Leveringskontrakten</t>
  </si>
  <si>
    <t>8)</t>
  </si>
  <si>
    <t>9)</t>
  </si>
  <si>
    <t>6) Et forventet gns. beløb</t>
  </si>
  <si>
    <t>7) Et forventet gns. beløb</t>
  </si>
  <si>
    <t>kr pr. ton urenheder</t>
  </si>
  <si>
    <t>Resultattillæg, for 1-årig kontrakt med variabel pris</t>
  </si>
  <si>
    <t>Rene roer, over 90 km</t>
  </si>
  <si>
    <t>9) Dyrkerens egenbetaling for transport af jord og urenheder samt rene roer over 90 km til fabrik - se Brancheaftalens bilag vedr. roelogistik</t>
  </si>
  <si>
    <t>Egenbetaling for transport af rene roer over 90 km</t>
  </si>
  <si>
    <t>Areal med roer 2022 (samlet for alle kontrakttyper)</t>
  </si>
  <si>
    <t>Areal med roer 2023 (samlet for alle kontrakttyper)</t>
  </si>
  <si>
    <t>ha</t>
  </si>
  <si>
    <t>2022-pristillæg</t>
  </si>
  <si>
    <t>Her henvises til omkostningsberegninger (styk- + maskinomkostninger):</t>
  </si>
  <si>
    <t>Ens for 
alle 2022-kontrakter</t>
  </si>
  <si>
    <t>Ens for alle
2022-kontrakter</t>
  </si>
  <si>
    <t>Pristillæg til 2022-roer (alle kontrakter), maksimalt tillæg</t>
  </si>
  <si>
    <t>Her henvises til omkostningsberegninger (styk- + maskinomkostninger)</t>
  </si>
  <si>
    <r>
      <t xml:space="preserve">Beregning af indtægten i sukkerroer og DB 2 i 2024 - </t>
    </r>
    <r>
      <rPr>
        <b/>
        <sz val="16"/>
        <rFont val="Arial"/>
        <family val="2"/>
      </rPr>
      <t>for nye kontrakter indgået til 2024</t>
    </r>
  </si>
  <si>
    <r>
      <t xml:space="preserve">samt pristillæg til 2022 og pristillæg til 2023 - </t>
    </r>
    <r>
      <rPr>
        <b/>
        <sz val="16"/>
        <rFont val="Arial"/>
        <family val="2"/>
      </rPr>
      <t>for alle tidligere indgåede kontrakter</t>
    </r>
  </si>
  <si>
    <t>Sukkerpct. (5-års gns. er 17,62 %)</t>
  </si>
  <si>
    <t>Rodudbytte (5-års gns. er 73,3 tons)</t>
  </si>
  <si>
    <t>Sukkerudbytte pr. ha (5-års gns. er 12,92 tons)</t>
  </si>
  <si>
    <t>Renhedsprocent (5-års gns. er 90,6 %)</t>
  </si>
  <si>
    <t>2024 fragtsatser</t>
  </si>
  <si>
    <t>2024 logistikpræmie</t>
  </si>
  <si>
    <t>Areal med roer 2024 (samlet for alle kontrakttyper)</t>
  </si>
  <si>
    <t>Berettiget tillæg (afhængig af roearealet i 2024 i forhold til 2022)</t>
  </si>
  <si>
    <t>Pristillæg til 2023-roer (alle kontrakter), maksimalt tillæg</t>
  </si>
  <si>
    <t>Berettiget tillæg (afhængig af roearealet i 2024 i forhold til 2023)</t>
  </si>
  <si>
    <t>Pristillæg, brutto indtægt pr. ha</t>
  </si>
  <si>
    <t>2023-pristillæg</t>
  </si>
  <si>
    <t>Ens for 
alle 2023-kontrakter</t>
  </si>
  <si>
    <t>Ens for alle
2023-kontrakter</t>
  </si>
  <si>
    <t>fra VKST Planteavl, Planteavlsnyt 28. juni 2023:</t>
  </si>
  <si>
    <t>- for 2024-roepris alene (uden 2022- og 2023-pristillæg)</t>
  </si>
  <si>
    <t>- samlet for 2024-roepris, inkl. 2022- og 2023-pristillæg</t>
  </si>
  <si>
    <t>DB 2 - beregnet samlet for 2024-roepris, inkl. 2022- og 2023-pristillæg</t>
  </si>
  <si>
    <t>Samlet bruttoindtægt for 2024-roepris, inkl. 2022- og 2023-pristillæg</t>
  </si>
  <si>
    <t>Bruttoindtægt for 2024-roepris</t>
  </si>
  <si>
    <t>fra VKST Planteavl, Planteavlsnyt 28. juni 2023</t>
  </si>
  <si>
    <t>DB 2 - beregnet for 2024-roepris alene</t>
  </si>
  <si>
    <t>Dyrkerens egenbetaling for transport af rene roer (ud over 90 km)</t>
  </si>
  <si>
    <t>2) Resultattillæg ud fra Nordic Sugar, Danmark, EBIT (IFRS) regnskabsresultat i regnskabsåret 2024/25 - se forklaring i tekstboks</t>
  </si>
  <si>
    <t>4) Tillæg til prisen i forhold til afstand til nærmeste fabrik - se Brancheaftalen af 29/6 2023</t>
  </si>
  <si>
    <t>5) Fastsat ud fra den indtastede forventede renhed og skala - se Brancheaftalen af 29/6 2023</t>
  </si>
  <si>
    <t>8) Betaling for pulp - se Brancheaftalen af 29/6 2023</t>
  </si>
  <si>
    <t>2024-roepris</t>
  </si>
  <si>
    <r>
      <t>Roepris basis - 2-årig kontrakt med variabel pris, ÅR 2</t>
    </r>
    <r>
      <rPr>
        <vertAlign val="superscript"/>
        <sz val="12"/>
        <rFont val="Arial"/>
        <family val="2"/>
      </rPr>
      <t xml:space="preserve"> B</t>
    </r>
    <r>
      <rPr>
        <b/>
        <vertAlign val="superscript"/>
        <sz val="12"/>
        <rFont val="Arial"/>
        <family val="2"/>
      </rPr>
      <t>)</t>
    </r>
  </si>
  <si>
    <t>Forventet Nordic Sugar regnskabsresultat i 2024/25</t>
  </si>
  <si>
    <t>Oplysninger til brug for den 1-årige kontrakt med variabel pris</t>
  </si>
  <si>
    <t>Oplysninger til brug for ÅR 2 af den 2-årige kontrakt med variabel pris</t>
  </si>
  <si>
    <t>Forventet Nordic Sugar regnskabsresultat i 2025/26</t>
  </si>
  <si>
    <t>Resultattillæg, for ÅR 2 (2025) 2-årig kontrakt med variabel pris</t>
  </si>
  <si>
    <t>ÅR 2 af 2-årig kontrakt,
var. pris (år 2025)</t>
  </si>
  <si>
    <t>ÅR 1 af den 
2-årige kontrakt =
1-årige kontrakt, var. pris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</si>
</sst>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406]d\.\ mmmm\ yyyy;@"/>
    <numFmt numFmtId="165" formatCode="0.000000"/>
    <numFmt numFmtId="166" formatCode="0.0000000"/>
  </numFmts>
  <fonts count="20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rgb="FF000000"/>
      <name val="Arial"/>
      <family val="2"/>
    </font>
    <font>
      <i/>
      <u/>
      <sz val="12"/>
      <color rgb="FF000000"/>
      <name val="Arial"/>
      <family val="2"/>
    </font>
    <font>
      <i/>
      <sz val="10"/>
      <name val="Arial"/>
      <family val="2"/>
    </font>
    <font>
      <b/>
      <i/>
      <sz val="12"/>
      <name val="Arial"/>
      <family val="2"/>
    </font>
    <font>
      <b/>
      <vertAlign val="superscript"/>
      <sz val="12"/>
      <name val="Arial"/>
      <family val="2"/>
    </font>
    <font>
      <vertAlign val="superscript"/>
      <sz val="12"/>
      <name val="Arial"/>
      <family val="2"/>
    </font>
    <font>
      <b/>
      <u/>
      <sz val="12"/>
      <color rgb="FF000000"/>
      <name val="Arial"/>
      <family val="2"/>
    </font>
    <font>
      <b/>
      <u/>
      <sz val="12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u/>
      <sz val="12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0" fontId="4" fillId="0" borderId="0"/>
    <xf numFmtId="0" fontId="4" fillId="0" borderId="0"/>
  </cellStyleXfs>
  <cellXfs count="105">
    <xf numFmtId="0" fontId="0" fillId="0" borderId="0" xfId="0"/>
    <xf numFmtId="0" fontId="4" fillId="0" borderId="0" xfId="0" applyFont="1"/>
    <xf numFmtId="0" fontId="1" fillId="0" borderId="0" xfId="0" applyFont="1"/>
    <xf numFmtId="3" fontId="2" fillId="0" borderId="0" xfId="0" applyNumberFormat="1" applyFont="1"/>
    <xf numFmtId="0" fontId="5" fillId="0" borderId="0" xfId="0" applyFont="1"/>
    <xf numFmtId="0" fontId="2" fillId="0" borderId="0" xfId="0" applyFont="1"/>
    <xf numFmtId="4" fontId="5" fillId="0" borderId="7" xfId="0" applyNumberFormat="1" applyFont="1" applyBorder="1"/>
    <xf numFmtId="4" fontId="5" fillId="0" borderId="6" xfId="0" applyNumberFormat="1" applyFont="1" applyBorder="1"/>
    <xf numFmtId="0" fontId="2" fillId="0" borderId="8" xfId="0" applyFont="1" applyBorder="1"/>
    <xf numFmtId="0" fontId="6" fillId="0" borderId="0" xfId="0" applyFont="1"/>
    <xf numFmtId="4" fontId="7" fillId="3" borderId="5" xfId="0" applyNumberFormat="1" applyFont="1" applyFill="1" applyBorder="1"/>
    <xf numFmtId="4" fontId="7" fillId="2" borderId="5" xfId="0" applyNumberFormat="1" applyFont="1" applyFill="1" applyBorder="1"/>
    <xf numFmtId="164" fontId="5" fillId="0" borderId="0" xfId="0" applyNumberFormat="1" applyFont="1"/>
    <xf numFmtId="0" fontId="5" fillId="0" borderId="0" xfId="0" applyFont="1" applyAlignment="1">
      <alignment horizontal="right"/>
    </xf>
    <xf numFmtId="4" fontId="7" fillId="0" borderId="0" xfId="0" applyNumberFormat="1" applyFont="1"/>
    <xf numFmtId="4" fontId="5" fillId="0" borderId="0" xfId="0" applyNumberFormat="1" applyFont="1"/>
    <xf numFmtId="0" fontId="2" fillId="4" borderId="0" xfId="0" applyFont="1" applyFill="1"/>
    <xf numFmtId="164" fontId="5" fillId="0" borderId="0" xfId="0" applyNumberFormat="1" applyFont="1" applyAlignment="1">
      <alignment horizontal="right"/>
    </xf>
    <xf numFmtId="0" fontId="9" fillId="0" borderId="0" xfId="0" applyFont="1"/>
    <xf numFmtId="4" fontId="7" fillId="3" borderId="11" xfId="0" applyNumberFormat="1" applyFont="1" applyFill="1" applyBorder="1"/>
    <xf numFmtId="0" fontId="8" fillId="0" borderId="0" xfId="0" applyFont="1"/>
    <xf numFmtId="0" fontId="5" fillId="0" borderId="0" xfId="0" quotePrefix="1" applyFont="1"/>
    <xf numFmtId="0" fontId="11" fillId="0" borderId="0" xfId="0" applyFont="1"/>
    <xf numFmtId="0" fontId="12" fillId="0" borderId="10" xfId="0" applyFont="1" applyBorder="1" applyAlignment="1">
      <alignment horizontal="center"/>
    </xf>
    <xf numFmtId="0" fontId="12" fillId="0" borderId="0" xfId="0" applyFont="1" applyAlignment="1">
      <alignment horizontal="center"/>
    </xf>
    <xf numFmtId="0" fontId="5" fillId="0" borderId="1" xfId="0" applyFont="1" applyBorder="1"/>
    <xf numFmtId="0" fontId="5" fillId="0" borderId="7" xfId="0" applyFont="1" applyBorder="1"/>
    <xf numFmtId="0" fontId="8" fillId="0" borderId="3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2" fillId="5" borderId="7" xfId="0" applyFont="1" applyFill="1" applyBorder="1" applyAlignment="1">
      <alignment horizontal="right"/>
    </xf>
    <xf numFmtId="0" fontId="2" fillId="5" borderId="3" xfId="0" applyFont="1" applyFill="1" applyBorder="1" applyAlignment="1">
      <alignment horizontal="right"/>
    </xf>
    <xf numFmtId="0" fontId="1" fillId="0" borderId="0" xfId="0" applyFont="1" applyAlignment="1">
      <alignment horizontal="right"/>
    </xf>
    <xf numFmtId="2" fontId="0" fillId="0" borderId="0" xfId="0" applyNumberFormat="1"/>
    <xf numFmtId="3" fontId="7" fillId="3" borderId="11" xfId="0" applyNumberFormat="1" applyFont="1" applyFill="1" applyBorder="1"/>
    <xf numFmtId="4" fontId="7" fillId="2" borderId="5" xfId="0" applyNumberFormat="1" applyFont="1" applyFill="1" applyBorder="1" applyAlignment="1">
      <alignment horizontal="right"/>
    </xf>
    <xf numFmtId="0" fontId="2" fillId="6" borderId="7" xfId="0" applyFont="1" applyFill="1" applyBorder="1" applyAlignment="1">
      <alignment horizontal="right"/>
    </xf>
    <xf numFmtId="0" fontId="2" fillId="6" borderId="3" xfId="0" applyFont="1" applyFill="1" applyBorder="1" applyAlignment="1">
      <alignment horizontal="right"/>
    </xf>
    <xf numFmtId="4" fontId="5" fillId="6" borderId="2" xfId="0" applyNumberFormat="1" applyFont="1" applyFill="1" applyBorder="1"/>
    <xf numFmtId="3" fontId="5" fillId="6" borderId="3" xfId="0" applyNumberFormat="1" applyFont="1" applyFill="1" applyBorder="1"/>
    <xf numFmtId="4" fontId="5" fillId="6" borderId="0" xfId="0" applyNumberFormat="1" applyFont="1" applyFill="1"/>
    <xf numFmtId="3" fontId="5" fillId="6" borderId="4" xfId="0" applyNumberFormat="1" applyFont="1" applyFill="1" applyBorder="1"/>
    <xf numFmtId="3" fontId="2" fillId="6" borderId="8" xfId="0" applyNumberFormat="1" applyFont="1" applyFill="1" applyBorder="1"/>
    <xf numFmtId="3" fontId="5" fillId="5" borderId="3" xfId="0" applyNumberFormat="1" applyFont="1" applyFill="1" applyBorder="1"/>
    <xf numFmtId="3" fontId="5" fillId="5" borderId="4" xfId="0" applyNumberFormat="1" applyFont="1" applyFill="1" applyBorder="1"/>
    <xf numFmtId="3" fontId="2" fillId="5" borderId="8" xfId="0" applyNumberFormat="1" applyFont="1" applyFill="1" applyBorder="1"/>
    <xf numFmtId="4" fontId="5" fillId="5" borderId="6" xfId="0" applyNumberFormat="1" applyFont="1" applyFill="1" applyBorder="1"/>
    <xf numFmtId="0" fontId="12" fillId="0" borderId="2" xfId="0" applyFont="1" applyBorder="1" applyAlignment="1">
      <alignment horizontal="center"/>
    </xf>
    <xf numFmtId="3" fontId="2" fillId="0" borderId="9" xfId="0" applyNumberFormat="1" applyFont="1" applyBorder="1"/>
    <xf numFmtId="0" fontId="2" fillId="0" borderId="6" xfId="0" applyFont="1" applyBorder="1"/>
    <xf numFmtId="4" fontId="5" fillId="6" borderId="6" xfId="0" applyNumberFormat="1" applyFont="1" applyFill="1" applyBorder="1"/>
    <xf numFmtId="4" fontId="5" fillId="5" borderId="1" xfId="0" applyNumberFormat="1" applyFont="1" applyFill="1" applyBorder="1"/>
    <xf numFmtId="0" fontId="15" fillId="0" borderId="0" xfId="0" applyFont="1"/>
    <xf numFmtId="0" fontId="2" fillId="7" borderId="0" xfId="0" applyFont="1" applyFill="1"/>
    <xf numFmtId="3" fontId="5" fillId="8" borderId="4" xfId="0" applyNumberFormat="1" applyFont="1" applyFill="1" applyBorder="1"/>
    <xf numFmtId="4" fontId="5" fillId="8" borderId="0" xfId="0" applyNumberFormat="1" applyFont="1" applyFill="1"/>
    <xf numFmtId="4" fontId="7" fillId="2" borderId="11" xfId="0" applyNumberFormat="1" applyFont="1" applyFill="1" applyBorder="1"/>
    <xf numFmtId="164" fontId="2" fillId="0" borderId="0" xfId="0" applyNumberFormat="1" applyFont="1"/>
    <xf numFmtId="0" fontId="2" fillId="0" borderId="0" xfId="0" applyFont="1" applyAlignment="1">
      <alignment horizontal="right"/>
    </xf>
    <xf numFmtId="165" fontId="0" fillId="0" borderId="0" xfId="0" applyNumberFormat="1"/>
    <xf numFmtId="0" fontId="4" fillId="0" borderId="0" xfId="1"/>
    <xf numFmtId="0" fontId="1" fillId="0" borderId="0" xfId="1" applyFont="1" applyAlignment="1">
      <alignment horizontal="right"/>
    </xf>
    <xf numFmtId="0" fontId="1" fillId="0" borderId="0" xfId="1" applyFont="1"/>
    <xf numFmtId="2" fontId="4" fillId="0" borderId="0" xfId="1" applyNumberFormat="1"/>
    <xf numFmtId="0" fontId="4" fillId="0" borderId="0" xfId="1" quotePrefix="1" applyAlignment="1">
      <alignment horizontal="right"/>
    </xf>
    <xf numFmtId="4" fontId="4" fillId="0" borderId="0" xfId="1" applyNumberFormat="1"/>
    <xf numFmtId="166" fontId="0" fillId="0" borderId="0" xfId="0" applyNumberFormat="1"/>
    <xf numFmtId="2" fontId="17" fillId="0" borderId="0" xfId="0" applyNumberFormat="1" applyFont="1"/>
    <xf numFmtId="4" fontId="7" fillId="4" borderId="11" xfId="0" applyNumberFormat="1" applyFont="1" applyFill="1" applyBorder="1"/>
    <xf numFmtId="3" fontId="2" fillId="5" borderId="13" xfId="0" applyNumberFormat="1" applyFont="1" applyFill="1" applyBorder="1"/>
    <xf numFmtId="0" fontId="2" fillId="5" borderId="8" xfId="0" applyFont="1" applyFill="1" applyBorder="1" applyAlignment="1">
      <alignment horizontal="right"/>
    </xf>
    <xf numFmtId="0" fontId="6" fillId="0" borderId="0" xfId="0" quotePrefix="1" applyFont="1"/>
    <xf numFmtId="4" fontId="5" fillId="0" borderId="14" xfId="0" applyNumberFormat="1" applyFont="1" applyBorder="1"/>
    <xf numFmtId="3" fontId="2" fillId="0" borderId="15" xfId="0" applyNumberFormat="1" applyFont="1" applyBorder="1"/>
    <xf numFmtId="0" fontId="2" fillId="6" borderId="8" xfId="0" applyFont="1" applyFill="1" applyBorder="1" applyAlignment="1">
      <alignment horizontal="right"/>
    </xf>
    <xf numFmtId="0" fontId="8" fillId="0" borderId="8" xfId="0" applyFont="1" applyBorder="1" applyAlignment="1">
      <alignment horizontal="center"/>
    </xf>
    <xf numFmtId="4" fontId="5" fillId="6" borderId="10" xfId="0" applyNumberFormat="1" applyFont="1" applyFill="1" applyBorder="1"/>
    <xf numFmtId="3" fontId="5" fillId="6" borderId="8" xfId="0" applyNumberFormat="1" applyFont="1" applyFill="1" applyBorder="1"/>
    <xf numFmtId="4" fontId="5" fillId="5" borderId="10" xfId="0" applyNumberFormat="1" applyFont="1" applyFill="1" applyBorder="1"/>
    <xf numFmtId="3" fontId="5" fillId="5" borderId="8" xfId="0" applyNumberFormat="1" applyFont="1" applyFill="1" applyBorder="1"/>
    <xf numFmtId="0" fontId="8" fillId="0" borderId="0" xfId="0" applyFont="1" applyAlignment="1">
      <alignment horizontal="center"/>
    </xf>
    <xf numFmtId="3" fontId="5" fillId="0" borderId="0" xfId="0" applyNumberFormat="1" applyFont="1"/>
    <xf numFmtId="0" fontId="2" fillId="9" borderId="7" xfId="0" applyFont="1" applyFill="1" applyBorder="1" applyAlignment="1">
      <alignment horizontal="right"/>
    </xf>
    <xf numFmtId="0" fontId="2" fillId="9" borderId="3" xfId="0" applyFont="1" applyFill="1" applyBorder="1" applyAlignment="1">
      <alignment horizontal="right"/>
    </xf>
    <xf numFmtId="3" fontId="5" fillId="9" borderId="3" xfId="0" applyNumberFormat="1" applyFont="1" applyFill="1" applyBorder="1"/>
    <xf numFmtId="3" fontId="5" fillId="9" borderId="4" xfId="0" applyNumberFormat="1" applyFont="1" applyFill="1" applyBorder="1"/>
    <xf numFmtId="4" fontId="5" fillId="9" borderId="1" xfId="0" applyNumberFormat="1" applyFont="1" applyFill="1" applyBorder="1"/>
    <xf numFmtId="4" fontId="5" fillId="9" borderId="6" xfId="0" applyNumberFormat="1" applyFont="1" applyFill="1" applyBorder="1"/>
    <xf numFmtId="3" fontId="2" fillId="9" borderId="8" xfId="0" applyNumberFormat="1" applyFont="1" applyFill="1" applyBorder="1"/>
    <xf numFmtId="4" fontId="5" fillId="9" borderId="7" xfId="0" applyNumberFormat="1" applyFont="1" applyFill="1" applyBorder="1"/>
    <xf numFmtId="4" fontId="5" fillId="5" borderId="7" xfId="0" applyNumberFormat="1" applyFont="1" applyFill="1" applyBorder="1"/>
    <xf numFmtId="0" fontId="2" fillId="0" borderId="0" xfId="0" applyFont="1" applyAlignment="1">
      <alignment horizontal="center"/>
    </xf>
    <xf numFmtId="0" fontId="19" fillId="0" borderId="0" xfId="0" applyFont="1"/>
    <xf numFmtId="0" fontId="2" fillId="6" borderId="6" xfId="0" applyFont="1" applyFill="1" applyBorder="1" applyAlignment="1">
      <alignment horizontal="center" wrapText="1"/>
    </xf>
    <xf numFmtId="0" fontId="2" fillId="6" borderId="12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 wrapText="1"/>
    </xf>
    <xf numFmtId="0" fontId="2" fillId="5" borderId="12" xfId="0" applyFont="1" applyFill="1" applyBorder="1" applyAlignment="1">
      <alignment horizontal="center"/>
    </xf>
    <xf numFmtId="0" fontId="2" fillId="9" borderId="6" xfId="0" applyFont="1" applyFill="1" applyBorder="1" applyAlignment="1">
      <alignment horizontal="center" wrapText="1"/>
    </xf>
    <xf numFmtId="0" fontId="2" fillId="9" borderId="12" xfId="0" applyFont="1" applyFill="1" applyBorder="1" applyAlignment="1">
      <alignment horizontal="center" wrapText="1"/>
    </xf>
    <xf numFmtId="164" fontId="5" fillId="0" borderId="0" xfId="0" applyNumberFormat="1" applyFont="1" applyAlignment="1">
      <alignment horizontal="right"/>
    </xf>
    <xf numFmtId="0" fontId="2" fillId="6" borderId="7" xfId="0" applyFont="1" applyFill="1" applyBorder="1" applyAlignment="1">
      <alignment horizontal="center"/>
    </xf>
    <xf numFmtId="0" fontId="2" fillId="6" borderId="9" xfId="0" applyFont="1" applyFill="1" applyBorder="1" applyAlignment="1">
      <alignment horizontal="center"/>
    </xf>
    <xf numFmtId="0" fontId="2" fillId="5" borderId="7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0" fontId="1" fillId="0" borderId="0" xfId="1" applyFont="1" applyAlignment="1">
      <alignment horizontal="center"/>
    </xf>
    <xf numFmtId="0" fontId="1" fillId="0" borderId="0" xfId="0" applyFont="1" applyAlignment="1">
      <alignment horizontal="center"/>
    </xf>
  </cellXfs>
  <cellStyles count="3">
    <cellStyle name="Normal" xfId="0" builtinId="0"/>
    <cellStyle name="Normal 2" xfId="2" xr:uid="{34E7A95D-DB54-420D-B9A0-98DC54D32716}"/>
    <cellStyle name="Normal_Fragtsatser" xfId="1" xr:uid="{2DECF8D5-CB99-4695-9F73-25D871F9D50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114300</xdr:colOff>
      <xdr:row>21</xdr:row>
      <xdr:rowOff>190500</xdr:rowOff>
    </xdr:from>
    <xdr:to>
      <xdr:col>10</xdr:col>
      <xdr:colOff>844550</xdr:colOff>
      <xdr:row>23</xdr:row>
      <xdr:rowOff>0</xdr:rowOff>
    </xdr:to>
    <xdr:sp macro="" textlink="">
      <xdr:nvSpPr>
        <xdr:cNvPr id="2" name="Tekstboks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8121650" y="4622800"/>
          <a:ext cx="4438650" cy="234949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 i="1">
              <a:latin typeface="Arial" panose="020B0604020202020204" pitchFamily="34" charset="0"/>
              <a:cs typeface="Arial" panose="020B0604020202020204" pitchFamily="34" charset="0"/>
            </a:rPr>
            <a:t>Afregningen for pulp udgør et fast beløb i alle kontrakttyper.</a:t>
          </a:r>
        </a:p>
      </xdr:txBody>
    </xdr:sp>
    <xdr:clientData/>
  </xdr:twoCellAnchor>
  <xdr:twoCellAnchor>
    <xdr:from>
      <xdr:col>1</xdr:col>
      <xdr:colOff>1055</xdr:colOff>
      <xdr:row>43</xdr:row>
      <xdr:rowOff>57150</xdr:rowOff>
    </xdr:from>
    <xdr:to>
      <xdr:col>10</xdr:col>
      <xdr:colOff>321734</xdr:colOff>
      <xdr:row>72</xdr:row>
      <xdr:rowOff>74084</xdr:rowOff>
    </xdr:to>
    <xdr:sp macro="" textlink="">
      <xdr:nvSpPr>
        <xdr:cNvPr id="3" name="Tekstboks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85722" y="7835900"/>
          <a:ext cx="12258679" cy="4409017"/>
        </a:xfrm>
        <a:prstGeom prst="rect">
          <a:avLst/>
        </a:prstGeom>
        <a:solidFill>
          <a:schemeClr val="lt1"/>
        </a:solidFill>
        <a:ln w="1587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 b="1" baseline="30000">
              <a:latin typeface="Arial" panose="020B0604020202020204" pitchFamily="34" charset="0"/>
              <a:cs typeface="Arial" panose="020B0604020202020204" pitchFamily="34" charset="0"/>
            </a:rPr>
            <a:t>A)  </a:t>
          </a: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Basisprisen for den 1-årige kontrakt med variabel pris samt for ÅR 1 i den</a:t>
          </a: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2-årige kontrakt med variabel pris </a:t>
          </a:r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er angivet </a:t>
          </a:r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ved et Nordic Sugar regnskabsresultat på 0 mio. kr EBIT (IFRS) i regnskabsåret 1/3-2024 til 28/2-2025.</a:t>
          </a:r>
        </a:p>
        <a:p>
          <a:endParaRPr lang="da-DK" sz="12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 b="1" baseline="300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B)  </a:t>
          </a:r>
          <a:r>
            <a:rPr lang="da-DK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Basisprisen for ÅR</a:t>
          </a:r>
          <a:r>
            <a:rPr lang="da-DK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2 i </a:t>
          </a:r>
          <a:r>
            <a:rPr lang="da-DK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den 2-årige kontrakt med variabel pris er angivet ved et Nordic Sugar regnskabsresultat på 75 mio. kr EBIT (IFRS) i regnskabsåret 1/3-2025 til 28/2-2026.</a:t>
          </a:r>
          <a:endParaRPr lang="da-DK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a-DK" sz="12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a-DK" sz="120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Vilkår gældende for den 1-årige kontrakt med variabel pris samt for ÅR 1 af den 2-årige kontrakt med variabel pris</a:t>
          </a:r>
        </a:p>
        <a:p>
          <a:pPr eaLnBrk="1" fontAlgn="auto" latinLnBrk="0" hangingPunct="1"/>
          <a:r>
            <a:rPr lang="da-DK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Bliver</a:t>
          </a:r>
          <a:r>
            <a:rPr lang="da-DK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Nordic Sugar's regnskabsresultat bedre end 0 mio. kr, modtager dyrkerne et resultattillæg svarende til </a:t>
          </a:r>
          <a:r>
            <a:rPr lang="da-DK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25 % af den del af EBIT (IFRS), der ligger over 0 mio. kr. Tillæggets</a:t>
          </a:r>
          <a:r>
            <a:rPr lang="da-DK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størrelse fremgår af tabellen i Leveringskontraktens pkt 10.2.4.</a:t>
          </a:r>
        </a:p>
        <a:p>
          <a:pPr eaLnBrk="1" fontAlgn="auto" latinLnBrk="0" hangingPunct="1"/>
          <a:endParaRPr lang="da-DK" sz="1200" baseline="0">
            <a:solidFill>
              <a:schemeClr val="dk1"/>
            </a:solidFill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eaLnBrk="1" fontAlgn="auto" latinLnBrk="0" hangingPunct="1"/>
          <a:r>
            <a:rPr lang="da-DK" sz="1200" u="sng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Vilkår gældende for ÅR 2 af den 2-årige kontrakt med variabel pris</a:t>
          </a:r>
          <a:endParaRPr lang="da-DK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eaLnBrk="1" fontAlgn="auto" latinLnBrk="0" hangingPunct="1"/>
          <a:r>
            <a:rPr lang="da-DK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Bliver</a:t>
          </a:r>
          <a:r>
            <a:rPr lang="da-DK" sz="120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Nordic Sugar's regnskabsresultat bedre end 75 mio. kr, modtager dyrkerne et resultattillæg svarende til 30</a:t>
          </a:r>
          <a:r>
            <a:rPr lang="da-DK" sz="120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% af den del af EBIT (IFRS), der ligger over 75 mio. kr.</a:t>
          </a:r>
          <a:endParaRPr lang="da-DK" sz="12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*****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lang="da-DK" sz="12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Det er gældende at: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Resultattillægget reguleres for de leverede roers sukkerindhold.</a:t>
          </a:r>
          <a:endParaRPr lang="da-DK" sz="12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- Der</a:t>
          </a: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er ikke fradrag ved et Nordic Sugar resultat under 0 mio. kr (75 mio. kr i ÅR 2 af den 2-årige kontrakt). Der kan således kun blive tale om et resultat</a:t>
          </a:r>
          <a:r>
            <a:rPr lang="da-DK" sz="1200" u="sng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tillæg</a:t>
          </a: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til basisprisen.</a:t>
          </a:r>
        </a:p>
        <a:p>
          <a:endParaRPr lang="da-DK" sz="12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Til orientering har de seneste regnskabsresultater EBIT været følgende:</a:t>
          </a: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NB! Tillæg/fradrag beregnes ud fra EBIT </a:t>
          </a:r>
          <a:r>
            <a:rPr lang="da-DK" sz="1200" u="sng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før</a:t>
          </a:r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betaling af dyrkerandel (man skal således indtaste EBIT-resultate</a:t>
          </a:r>
          <a:r>
            <a:rPr lang="da-DK" sz="1200" u="non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t </a:t>
          </a:r>
          <a:r>
            <a:rPr lang="da-DK" sz="1200" u="none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f</a:t>
          </a:r>
          <a:r>
            <a:rPr lang="da-DK" sz="1200" u="sng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ør</a:t>
          </a:r>
          <a:r>
            <a:rPr lang="da-DK" sz="1200" u="none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betaling</a:t>
          </a:r>
          <a:r>
            <a:rPr lang="da-DK" sz="1200" u="none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af dyrkerandel, for at få den helt korrekte beregning</a:t>
          </a:r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)</a:t>
          </a: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2012/13: 619 mio. kr</a:t>
          </a: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2013/14: 545 mio. kr (585 mio. kr før reg.</a:t>
          </a: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for tilbagebetalt EU-produktionsafgift, som ikke indgår i beregningsgrundlaget)</a:t>
          </a:r>
          <a:endParaRPr lang="da-DK" sz="12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2014/15: 251 mio. kr</a:t>
          </a: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2015/16:  - 5 mio. kr</a:t>
          </a: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2016/17: 245 mio. kr</a:t>
          </a: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2017/18: 245 mio. kr</a:t>
          </a: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2018/19:   29 mio. kr (Tilbagebetalt</a:t>
          </a: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EU-produktionsafgift til Nordic Sugar indgår i EBIT men </a:t>
          </a:r>
          <a:r>
            <a:rPr lang="da-DK" sz="1200" u="sng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ikke</a:t>
          </a: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i beregningsgrundlaget for tillæg/fradrag til dyrkerne).</a:t>
          </a:r>
          <a:endParaRPr lang="da-DK" sz="12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2019/20: </a:t>
          </a: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 </a:t>
          </a:r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12 mio. kr</a:t>
          </a:r>
        </a:p>
        <a:p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2020/21: 111 mio. kr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2021/22: 223 mio. kr</a:t>
          </a:r>
          <a:endParaRPr lang="da-DK" sz="1200" baseline="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da-DK" sz="1200" baseline="0">
              <a:solidFill>
                <a:schemeClr val="dk1"/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rPr>
            <a:t>2022/23: 427 mio. kr (Resultattillæg beregnet ud fra et EBIT (IFRS) på 441 mio. kr)</a:t>
          </a:r>
          <a:endParaRPr lang="da-DK" sz="12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>
          <a:endParaRPr lang="da-DK" sz="1200">
            <a:solidFill>
              <a:schemeClr val="dk1"/>
            </a:solidFill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</xdr:txBody>
    </xdr:sp>
    <xdr:clientData/>
  </xdr:twoCellAnchor>
  <xdr:twoCellAnchor>
    <xdr:from>
      <xdr:col>6</xdr:col>
      <xdr:colOff>102870</xdr:colOff>
      <xdr:row>17</xdr:row>
      <xdr:rowOff>190500</xdr:rowOff>
    </xdr:from>
    <xdr:to>
      <xdr:col>10</xdr:col>
      <xdr:colOff>812800</xdr:colOff>
      <xdr:row>20</xdr:row>
      <xdr:rowOff>190500</xdr:rowOff>
    </xdr:to>
    <xdr:sp macro="" textlink="">
      <xdr:nvSpPr>
        <xdr:cNvPr id="4" name="Tekstboks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8110220" y="3835400"/>
          <a:ext cx="4418330" cy="5905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100" i="1">
              <a:latin typeface="Arial" panose="020B0604020202020204" pitchFamily="34" charset="0"/>
              <a:cs typeface="Arial" panose="020B0604020202020204" pitchFamily="34" charset="0"/>
            </a:rPr>
            <a:t>NB! Nordic Sugar</a:t>
          </a:r>
          <a:r>
            <a:rPr lang="da-DK" sz="1100" i="1" baseline="0">
              <a:latin typeface="Arial" panose="020B0604020202020204" pitchFamily="34" charset="0"/>
              <a:cs typeface="Arial" panose="020B0604020202020204" pitchFamily="34" charset="0"/>
            </a:rPr>
            <a:t> betaler for transport af rene roer op til 90 km fra fabrikken, mens d</a:t>
          </a:r>
          <a:r>
            <a:rPr lang="da-DK" sz="1100" i="1">
              <a:latin typeface="Arial" panose="020B0604020202020204" pitchFamily="34" charset="0"/>
              <a:cs typeface="Arial" panose="020B0604020202020204" pitchFamily="34" charset="0"/>
            </a:rPr>
            <a:t>yrkerne selv betaler for transporten af urenheder og jord samt rene roer ud</a:t>
          </a:r>
          <a:r>
            <a:rPr lang="da-DK" sz="1100" i="1" baseline="0">
              <a:latin typeface="Arial" panose="020B0604020202020204" pitchFamily="34" charset="0"/>
              <a:cs typeface="Arial" panose="020B0604020202020204" pitchFamily="34" charset="0"/>
            </a:rPr>
            <a:t> over 90 km fra fabrikken.</a:t>
          </a:r>
        </a:p>
      </xdr:txBody>
    </xdr:sp>
    <xdr:clientData/>
  </xdr:twoCellAnchor>
  <xdr:twoCellAnchor>
    <xdr:from>
      <xdr:col>1</xdr:col>
      <xdr:colOff>190499</xdr:colOff>
      <xdr:row>108</xdr:row>
      <xdr:rowOff>158750</xdr:rowOff>
    </xdr:from>
    <xdr:to>
      <xdr:col>6</xdr:col>
      <xdr:colOff>560916</xdr:colOff>
      <xdr:row>111</xdr:row>
      <xdr:rowOff>179916</xdr:rowOff>
    </xdr:to>
    <xdr:sp macro="" textlink="">
      <xdr:nvSpPr>
        <xdr:cNvPr id="5" name="Tekstfelt 4">
          <a:extLst>
            <a:ext uri="{FF2B5EF4-FFF2-40B4-BE49-F238E27FC236}">
              <a16:creationId xmlns:a16="http://schemas.microsoft.com/office/drawing/2014/main" id="{D5EB04E2-EA73-4343-86CB-47538AFA47B9}"/>
            </a:ext>
          </a:extLst>
        </xdr:cNvPr>
        <xdr:cNvSpPr txBox="1"/>
      </xdr:nvSpPr>
      <xdr:spPr>
        <a:xfrm>
          <a:off x="275166" y="18404417"/>
          <a:ext cx="8445500" cy="6244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>
              <a:latin typeface="Arial" panose="020B0604020202020204" pitchFamily="34" charset="0"/>
              <a:cs typeface="Arial" panose="020B0604020202020204" pitchFamily="34" charset="0"/>
            </a:rPr>
            <a:t>NB! Hvis man tegner et større</a:t>
          </a: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areal i 2024 end i 2022 og 2023, vil 2022- og 2023-pristillægget reelt udgøre en forholdsmæssig mindre andel pr. ton roer/ha i 2024, når man indregner det i det samlede DB 2 for 2024 - det er der </a:t>
          </a:r>
          <a:r>
            <a:rPr lang="da-DK" sz="1200" u="sng" baseline="0">
              <a:latin typeface="Arial" panose="020B0604020202020204" pitchFamily="34" charset="0"/>
              <a:cs typeface="Arial" panose="020B0604020202020204" pitchFamily="34" charset="0"/>
            </a:rPr>
            <a:t>ikke</a:t>
          </a:r>
          <a:r>
            <a:rPr lang="da-DK" sz="1200" baseline="0">
              <a:latin typeface="Arial" panose="020B0604020202020204" pitchFamily="34" charset="0"/>
              <a:cs typeface="Arial" panose="020B0604020202020204" pitchFamily="34" charset="0"/>
            </a:rPr>
            <a:t> taget højde for i ovenstående DB 2 beregnet samlet for 2024-roeprisen, inkl. 2022- og 2023-pristillægget.</a:t>
          </a:r>
          <a:endParaRPr lang="da-DK" sz="12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  <xdr:twoCellAnchor>
    <xdr:from>
      <xdr:col>5</xdr:col>
      <xdr:colOff>994833</xdr:colOff>
      <xdr:row>35</xdr:row>
      <xdr:rowOff>42334</xdr:rowOff>
    </xdr:from>
    <xdr:to>
      <xdr:col>11</xdr:col>
      <xdr:colOff>31750</xdr:colOff>
      <xdr:row>39</xdr:row>
      <xdr:rowOff>95251</xdr:rowOff>
    </xdr:to>
    <xdr:sp macro="" textlink="">
      <xdr:nvSpPr>
        <xdr:cNvPr id="6" name="Tekstboks 1">
          <a:extLst>
            <a:ext uri="{FF2B5EF4-FFF2-40B4-BE49-F238E27FC236}">
              <a16:creationId xmlns:a16="http://schemas.microsoft.com/office/drawing/2014/main" id="{7530E6E9-7814-40E3-BEB2-6912ECEDFF9E}"/>
            </a:ext>
          </a:extLst>
        </xdr:cNvPr>
        <xdr:cNvSpPr txBox="1"/>
      </xdr:nvSpPr>
      <xdr:spPr>
        <a:xfrm>
          <a:off x="8255000" y="7217834"/>
          <a:ext cx="4995333" cy="8572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da-DK" sz="1200" i="1">
              <a:latin typeface="Arial" panose="020B0604020202020204" pitchFamily="34" charset="0"/>
              <a:cs typeface="Arial" panose="020B0604020202020204" pitchFamily="34" charset="0"/>
            </a:rPr>
            <a:t>Pristillægget</a:t>
          </a:r>
          <a:r>
            <a:rPr lang="da-DK" sz="1200" i="1" baseline="0">
              <a:latin typeface="Arial" panose="020B0604020202020204" pitchFamily="34" charset="0"/>
              <a:cs typeface="Arial" panose="020B0604020202020204" pitchFamily="34" charset="0"/>
            </a:rPr>
            <a:t> til 2022-roer udbetales pr. ton leverede roer i 2022-kampagnen. Det præcise beløb pr. ha kan således være lidt anderledes end det, som beregnes her, såfremt udbyttet i 2022-kampagnen var anderledes end det, der budgetteres med her for 2024.</a:t>
          </a:r>
          <a:endParaRPr lang="da-DK" sz="1200" i="1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44"/>
    <pageSetUpPr fitToPage="1"/>
  </sheetPr>
  <dimension ref="A1:N141"/>
  <sheetViews>
    <sheetView tabSelected="1" zoomScale="90" zoomScaleNormal="90" workbookViewId="0"/>
  </sheetViews>
  <sheetFormatPr defaultRowHeight="12.75" x14ac:dyDescent="0.2"/>
  <cols>
    <col min="1" max="1" width="1.28515625" customWidth="1"/>
    <col min="2" max="2" width="70.5703125" customWidth="1"/>
    <col min="3" max="3" width="9.85546875" customWidth="1"/>
    <col min="4" max="4" width="13.42578125" customWidth="1"/>
    <col min="5" max="5" width="13.5703125" customWidth="1"/>
    <col min="6" max="6" width="16.5703125" customWidth="1"/>
    <col min="7" max="7" width="14.42578125" customWidth="1"/>
    <col min="8" max="9" width="13.28515625" customWidth="1"/>
    <col min="10" max="10" width="17.7109375" customWidth="1"/>
    <col min="11" max="11" width="14" customWidth="1"/>
    <col min="12" max="12" width="2.7109375" customWidth="1"/>
  </cols>
  <sheetData>
    <row r="1" spans="1:14" ht="23.25" x14ac:dyDescent="0.35">
      <c r="A1" s="9" t="s">
        <v>62</v>
      </c>
      <c r="B1" s="2"/>
      <c r="C1" s="2"/>
      <c r="E1" s="2"/>
    </row>
    <row r="2" spans="1:14" ht="23.25" x14ac:dyDescent="0.35">
      <c r="A2" s="9" t="s">
        <v>63</v>
      </c>
      <c r="B2" s="2"/>
      <c r="C2" s="2"/>
      <c r="E2" s="2"/>
    </row>
    <row r="3" spans="1:14" ht="15" x14ac:dyDescent="0.2">
      <c r="A3" s="18" t="s">
        <v>19</v>
      </c>
      <c r="B3" s="2"/>
      <c r="C3" s="2"/>
      <c r="E3" s="2"/>
      <c r="F3" s="12"/>
    </row>
    <row r="4" spans="1:14" ht="7.9" customHeight="1" x14ac:dyDescent="0.2">
      <c r="A4" s="18"/>
      <c r="B4" s="2"/>
      <c r="C4" s="2"/>
      <c r="E4" s="2"/>
      <c r="F4" s="12"/>
    </row>
    <row r="5" spans="1:14" ht="15.75" x14ac:dyDescent="0.25">
      <c r="A5" s="18"/>
      <c r="B5" s="18"/>
      <c r="C5" s="18"/>
      <c r="D5" s="18"/>
      <c r="E5" s="18"/>
      <c r="F5" s="18"/>
      <c r="G5" s="2"/>
      <c r="H5" s="2"/>
      <c r="I5" s="2"/>
      <c r="J5" s="98">
        <v>45107</v>
      </c>
      <c r="K5" s="98"/>
      <c r="L5" s="56"/>
    </row>
    <row r="6" spans="1:14" ht="23.25" x14ac:dyDescent="0.35">
      <c r="A6" s="9"/>
      <c r="B6" s="9"/>
      <c r="C6" s="9"/>
      <c r="D6" s="9"/>
      <c r="E6" s="9"/>
      <c r="F6" s="9"/>
      <c r="G6" s="2"/>
      <c r="H6" s="2"/>
      <c r="J6" s="2"/>
      <c r="K6" s="17" t="s">
        <v>16</v>
      </c>
      <c r="N6" s="51"/>
    </row>
    <row r="7" spans="1:14" ht="15" x14ac:dyDescent="0.2">
      <c r="K7" s="13" t="s">
        <v>17</v>
      </c>
    </row>
    <row r="8" spans="1:14" ht="15.75" x14ac:dyDescent="0.25">
      <c r="B8" s="16" t="s">
        <v>18</v>
      </c>
      <c r="F8" s="13"/>
    </row>
    <row r="9" spans="1:14" ht="15.75" x14ac:dyDescent="0.25">
      <c r="B9" s="52" t="s">
        <v>34</v>
      </c>
      <c r="F9" s="13"/>
    </row>
    <row r="10" spans="1:14" ht="7.9" customHeight="1" x14ac:dyDescent="0.25">
      <c r="B10" s="5"/>
      <c r="F10" s="13"/>
    </row>
    <row r="11" spans="1:14" ht="15.75" x14ac:dyDescent="0.25">
      <c r="B11" s="4" t="s">
        <v>66</v>
      </c>
      <c r="C11" s="4"/>
      <c r="D11" s="10">
        <v>12.92</v>
      </c>
      <c r="E11" s="4" t="s">
        <v>3</v>
      </c>
    </row>
    <row r="12" spans="1:14" ht="15.75" x14ac:dyDescent="0.25">
      <c r="B12" s="4" t="s">
        <v>64</v>
      </c>
      <c r="C12" s="4"/>
      <c r="D12" s="10">
        <v>17.62</v>
      </c>
      <c r="E12" s="4" t="s">
        <v>4</v>
      </c>
    </row>
    <row r="13" spans="1:14" ht="15.75" x14ac:dyDescent="0.25">
      <c r="B13" s="4" t="s">
        <v>65</v>
      </c>
      <c r="C13" s="4"/>
      <c r="D13" s="11">
        <f>(D11/D12)*100</f>
        <v>73.325766174801359</v>
      </c>
      <c r="E13" s="4" t="s">
        <v>5</v>
      </c>
    </row>
    <row r="14" spans="1:14" ht="15.75" x14ac:dyDescent="0.25">
      <c r="B14" s="4"/>
      <c r="C14" s="4"/>
      <c r="D14" s="14"/>
      <c r="E14" s="4"/>
    </row>
    <row r="15" spans="1:14" ht="15.75" x14ac:dyDescent="0.25">
      <c r="B15" s="21" t="s">
        <v>23</v>
      </c>
      <c r="C15" s="4"/>
      <c r="D15" s="11">
        <v>224.77</v>
      </c>
      <c r="E15" s="4" t="s">
        <v>7</v>
      </c>
    </row>
    <row r="16" spans="1:14" ht="18.75" x14ac:dyDescent="0.25">
      <c r="B16" s="21" t="s">
        <v>24</v>
      </c>
      <c r="C16" s="4"/>
      <c r="D16" s="11">
        <v>209.35</v>
      </c>
      <c r="E16" s="4" t="s">
        <v>7</v>
      </c>
    </row>
    <row r="17" spans="2:5" ht="18.75" x14ac:dyDescent="0.25">
      <c r="B17" s="21" t="s">
        <v>92</v>
      </c>
      <c r="C17" s="4"/>
      <c r="D17" s="11">
        <v>199.21</v>
      </c>
      <c r="E17" s="4" t="s">
        <v>7</v>
      </c>
    </row>
    <row r="18" spans="2:5" ht="15.75" x14ac:dyDescent="0.25">
      <c r="B18" s="21"/>
      <c r="C18" s="4"/>
      <c r="D18" s="14"/>
      <c r="E18" s="4"/>
    </row>
    <row r="19" spans="2:5" ht="15.75" x14ac:dyDescent="0.25">
      <c r="B19" s="4" t="s">
        <v>33</v>
      </c>
      <c r="C19" s="4"/>
      <c r="D19" s="33">
        <v>30</v>
      </c>
      <c r="E19" s="4" t="s">
        <v>27</v>
      </c>
    </row>
    <row r="20" spans="2:5" ht="15.75" x14ac:dyDescent="0.25">
      <c r="B20" s="4" t="s">
        <v>31</v>
      </c>
      <c r="C20" s="4"/>
      <c r="D20" s="34">
        <f>IF(D19&lt;=300,(LOOKUP(Forside!D19,Fragtsatser!A5:A304,Fragtsatser!B5:B304)),"-")</f>
        <v>20.81</v>
      </c>
      <c r="E20" s="4" t="s">
        <v>48</v>
      </c>
    </row>
    <row r="21" spans="2:5" ht="15.75" x14ac:dyDescent="0.25">
      <c r="B21" s="4" t="s">
        <v>86</v>
      </c>
      <c r="C21" s="4"/>
      <c r="D21" s="34">
        <f ca="1">IF(D19&lt;=300,(LOOKUP(D19,Fragtsatser!D5:D304,Fragtsatser!E5:E314)),"-")</f>
        <v>0</v>
      </c>
      <c r="E21" s="4" t="s">
        <v>20</v>
      </c>
    </row>
    <row r="22" spans="2:5" ht="15.75" x14ac:dyDescent="0.25">
      <c r="B22" s="4" t="s">
        <v>67</v>
      </c>
      <c r="C22" s="4"/>
      <c r="D22" s="19">
        <v>90.6</v>
      </c>
      <c r="E22" s="4" t="s">
        <v>4</v>
      </c>
    </row>
    <row r="23" spans="2:5" ht="15.75" x14ac:dyDescent="0.25">
      <c r="B23" s="4" t="s">
        <v>1</v>
      </c>
      <c r="C23" s="4"/>
      <c r="D23" s="11">
        <v>22.35</v>
      </c>
      <c r="E23" s="4" t="s">
        <v>20</v>
      </c>
    </row>
    <row r="24" spans="2:5" ht="15.75" x14ac:dyDescent="0.25">
      <c r="B24" s="4"/>
      <c r="C24" s="4"/>
      <c r="D24" s="14"/>
      <c r="E24" s="4"/>
    </row>
    <row r="25" spans="2:5" ht="15.75" x14ac:dyDescent="0.25">
      <c r="B25" s="4" t="s">
        <v>53</v>
      </c>
      <c r="C25" s="4"/>
      <c r="D25" s="67">
        <v>1</v>
      </c>
      <c r="E25" s="4" t="s">
        <v>55</v>
      </c>
    </row>
    <row r="26" spans="2:5" ht="15.75" x14ac:dyDescent="0.25">
      <c r="B26" s="4" t="s">
        <v>54</v>
      </c>
      <c r="C26" s="4"/>
      <c r="D26" s="67">
        <v>1</v>
      </c>
      <c r="E26" s="4" t="s">
        <v>55</v>
      </c>
    </row>
    <row r="27" spans="2:5" ht="15.75" x14ac:dyDescent="0.25">
      <c r="B27" s="4" t="s">
        <v>70</v>
      </c>
      <c r="C27" s="4"/>
      <c r="D27" s="67">
        <v>1</v>
      </c>
      <c r="E27" s="4" t="s">
        <v>55</v>
      </c>
    </row>
    <row r="28" spans="2:5" ht="15.75" x14ac:dyDescent="0.25">
      <c r="B28" s="4"/>
      <c r="C28" s="4"/>
      <c r="D28" s="14"/>
      <c r="E28" s="4"/>
    </row>
    <row r="29" spans="2:5" ht="15.75" x14ac:dyDescent="0.25">
      <c r="B29" s="91" t="s">
        <v>94</v>
      </c>
      <c r="C29" s="4"/>
      <c r="D29" s="14"/>
      <c r="E29" s="4"/>
    </row>
    <row r="30" spans="2:5" ht="15.75" x14ac:dyDescent="0.25">
      <c r="B30" s="4" t="s">
        <v>93</v>
      </c>
      <c r="D30" s="33">
        <v>150</v>
      </c>
      <c r="E30" s="4" t="s">
        <v>39</v>
      </c>
    </row>
    <row r="31" spans="2:5" ht="15.75" x14ac:dyDescent="0.25">
      <c r="B31" s="4" t="s">
        <v>49</v>
      </c>
      <c r="C31" s="4"/>
      <c r="D31" s="55">
        <f>IF(D30&gt;0,D30*0.101844,0)</f>
        <v>15.2766</v>
      </c>
      <c r="E31" s="4" t="s">
        <v>7</v>
      </c>
    </row>
    <row r="32" spans="2:5" ht="15.75" x14ac:dyDescent="0.25">
      <c r="B32" s="4"/>
      <c r="C32" s="4"/>
      <c r="D32" s="14"/>
      <c r="E32" s="4"/>
    </row>
    <row r="33" spans="2:5" ht="15.75" x14ac:dyDescent="0.25">
      <c r="B33" s="91" t="s">
        <v>95</v>
      </c>
      <c r="C33" s="4"/>
      <c r="D33" s="14"/>
      <c r="E33" s="4"/>
    </row>
    <row r="34" spans="2:5" ht="15.75" x14ac:dyDescent="0.25">
      <c r="B34" s="4" t="s">
        <v>96</v>
      </c>
      <c r="D34" s="33">
        <v>150</v>
      </c>
      <c r="E34" s="4" t="s">
        <v>39</v>
      </c>
    </row>
    <row r="35" spans="2:5" ht="15.75" x14ac:dyDescent="0.25">
      <c r="B35" s="4" t="s">
        <v>97</v>
      </c>
      <c r="C35" s="4"/>
      <c r="D35" s="55">
        <f>IF(D34&gt;75,(D34-75)*0.1237,0)</f>
        <v>9.2774999999999999</v>
      </c>
      <c r="E35" s="4" t="s">
        <v>7</v>
      </c>
    </row>
    <row r="36" spans="2:5" ht="15.75" x14ac:dyDescent="0.25">
      <c r="B36" s="4"/>
      <c r="C36" s="4"/>
      <c r="D36" s="14"/>
      <c r="E36" s="4"/>
    </row>
    <row r="37" spans="2:5" ht="15.75" x14ac:dyDescent="0.25">
      <c r="B37" s="4" t="s">
        <v>60</v>
      </c>
      <c r="C37" s="4"/>
      <c r="D37" s="55">
        <v>26.08</v>
      </c>
      <c r="E37" s="4" t="s">
        <v>20</v>
      </c>
    </row>
    <row r="38" spans="2:5" ht="15.75" x14ac:dyDescent="0.25">
      <c r="B38" s="4" t="s">
        <v>71</v>
      </c>
      <c r="C38" s="4"/>
      <c r="D38" s="55">
        <f>IF(D27&gt;=D25,D37,(D27/D25)*D37)</f>
        <v>26.08</v>
      </c>
      <c r="E38" s="4" t="s">
        <v>20</v>
      </c>
    </row>
    <row r="39" spans="2:5" ht="15.75" x14ac:dyDescent="0.25">
      <c r="B39" s="4"/>
      <c r="C39" s="4"/>
      <c r="D39" s="14"/>
      <c r="E39" s="4"/>
    </row>
    <row r="40" spans="2:5" ht="15.75" x14ac:dyDescent="0.25">
      <c r="B40" s="4" t="s">
        <v>72</v>
      </c>
      <c r="C40" s="4"/>
      <c r="D40" s="55">
        <v>22.35</v>
      </c>
      <c r="E40" s="4" t="s">
        <v>20</v>
      </c>
    </row>
    <row r="41" spans="2:5" ht="15.75" x14ac:dyDescent="0.25">
      <c r="B41" s="4" t="s">
        <v>73</v>
      </c>
      <c r="C41" s="4"/>
      <c r="D41" s="55">
        <f>IF(D27&gt;=D26,D40,(D27/D26)*D40)</f>
        <v>22.35</v>
      </c>
      <c r="E41" s="4" t="s">
        <v>20</v>
      </c>
    </row>
    <row r="42" spans="2:5" ht="15.75" x14ac:dyDescent="0.25">
      <c r="B42" s="4"/>
      <c r="C42" s="4"/>
      <c r="D42" s="14"/>
      <c r="E42" s="4"/>
    </row>
    <row r="43" spans="2:5" ht="15.75" x14ac:dyDescent="0.25">
      <c r="B43" s="20" t="s">
        <v>35</v>
      </c>
      <c r="C43" s="4"/>
      <c r="D43" s="14"/>
      <c r="E43" s="4"/>
    </row>
    <row r="44" spans="2:5" ht="15.75" x14ac:dyDescent="0.25">
      <c r="B44" s="4"/>
      <c r="C44" s="4"/>
      <c r="D44" s="14"/>
      <c r="E44" s="4"/>
    </row>
    <row r="45" spans="2:5" ht="15.75" x14ac:dyDescent="0.25">
      <c r="B45" s="4"/>
      <c r="C45" s="4"/>
      <c r="D45" s="14"/>
      <c r="E45" s="4"/>
    </row>
    <row r="46" spans="2:5" ht="15.75" x14ac:dyDescent="0.25">
      <c r="B46" s="4"/>
      <c r="C46" s="4"/>
      <c r="D46" s="14"/>
      <c r="E46" s="4"/>
    </row>
    <row r="47" spans="2:5" ht="15.75" x14ac:dyDescent="0.25">
      <c r="B47" s="4"/>
      <c r="C47" s="4"/>
      <c r="D47" s="14"/>
      <c r="E47" s="4"/>
    </row>
    <row r="49" spans="2:2" ht="15" x14ac:dyDescent="0.2">
      <c r="B49" s="4"/>
    </row>
    <row r="50" spans="2:2" ht="15" x14ac:dyDescent="0.2">
      <c r="B50" s="4"/>
    </row>
    <row r="51" spans="2:2" ht="15" x14ac:dyDescent="0.2">
      <c r="B51" s="4"/>
    </row>
    <row r="52" spans="2:2" ht="15" x14ac:dyDescent="0.2">
      <c r="B52" s="4"/>
    </row>
    <row r="53" spans="2:2" ht="15" x14ac:dyDescent="0.2">
      <c r="B53" s="4"/>
    </row>
    <row r="54" spans="2:2" ht="15" x14ac:dyDescent="0.2">
      <c r="B54" s="4"/>
    </row>
    <row r="55" spans="2:2" ht="15" x14ac:dyDescent="0.2">
      <c r="B55" s="4"/>
    </row>
    <row r="56" spans="2:2" ht="15" x14ac:dyDescent="0.2">
      <c r="B56" s="4"/>
    </row>
    <row r="57" spans="2:2" ht="15" x14ac:dyDescent="0.2">
      <c r="B57" s="4"/>
    </row>
    <row r="58" spans="2:2" ht="15" x14ac:dyDescent="0.2">
      <c r="B58" s="4"/>
    </row>
    <row r="59" spans="2:2" ht="15" x14ac:dyDescent="0.2">
      <c r="B59" s="4"/>
    </row>
    <row r="60" spans="2:2" ht="15" x14ac:dyDescent="0.2">
      <c r="B60" s="4"/>
    </row>
    <row r="61" spans="2:2" ht="15" x14ac:dyDescent="0.2">
      <c r="B61" s="4"/>
    </row>
    <row r="62" spans="2:2" ht="15" x14ac:dyDescent="0.2">
      <c r="B62" s="4"/>
    </row>
    <row r="63" spans="2:2" ht="15" x14ac:dyDescent="0.2">
      <c r="B63" s="4"/>
    </row>
    <row r="64" spans="2:2" ht="15" x14ac:dyDescent="0.2">
      <c r="B64" s="4"/>
    </row>
    <row r="65" spans="2:14" ht="15" x14ac:dyDescent="0.2">
      <c r="B65" s="4"/>
    </row>
    <row r="66" spans="2:14" ht="15" x14ac:dyDescent="0.2">
      <c r="B66" s="4"/>
    </row>
    <row r="67" spans="2:14" ht="15" x14ac:dyDescent="0.2">
      <c r="B67" s="4"/>
      <c r="N67" s="58"/>
    </row>
    <row r="68" spans="2:14" ht="15" x14ac:dyDescent="0.2">
      <c r="B68" s="4"/>
    </row>
    <row r="69" spans="2:14" ht="15" x14ac:dyDescent="0.2">
      <c r="B69" s="4"/>
    </row>
    <row r="70" spans="2:14" ht="15" x14ac:dyDescent="0.2">
      <c r="B70" s="4"/>
    </row>
    <row r="71" spans="2:14" ht="15" x14ac:dyDescent="0.2">
      <c r="B71" s="4"/>
    </row>
    <row r="72" spans="2:14" ht="15" x14ac:dyDescent="0.2">
      <c r="B72" s="4"/>
    </row>
    <row r="73" spans="2:14" ht="15" x14ac:dyDescent="0.2">
      <c r="B73" s="4"/>
    </row>
    <row r="74" spans="2:14" ht="13.5" thickBot="1" x14ac:dyDescent="0.25"/>
    <row r="75" spans="2:14" ht="51" customHeight="1" thickBot="1" x14ac:dyDescent="0.3">
      <c r="F75" s="96" t="s">
        <v>99</v>
      </c>
      <c r="G75" s="97"/>
    </row>
    <row r="76" spans="2:14" ht="36.75" customHeight="1" thickBot="1" x14ac:dyDescent="0.4">
      <c r="B76" s="9" t="s">
        <v>91</v>
      </c>
      <c r="D76" s="99" t="s">
        <v>25</v>
      </c>
      <c r="E76" s="100"/>
      <c r="F76" s="101" t="s">
        <v>26</v>
      </c>
      <c r="G76" s="102"/>
      <c r="H76" s="90"/>
      <c r="I76" s="96" t="s">
        <v>98</v>
      </c>
      <c r="J76" s="97"/>
    </row>
    <row r="77" spans="2:14" ht="16.5" thickBot="1" x14ac:dyDescent="0.3">
      <c r="D77" s="35" t="s">
        <v>8</v>
      </c>
      <c r="E77" s="36" t="s">
        <v>22</v>
      </c>
      <c r="F77" s="29" t="s">
        <v>8</v>
      </c>
      <c r="G77" s="30" t="s">
        <v>22</v>
      </c>
      <c r="H77" s="57"/>
      <c r="I77" s="81" t="s">
        <v>8</v>
      </c>
      <c r="J77" s="82" t="s">
        <v>22</v>
      </c>
    </row>
    <row r="78" spans="2:14" ht="15" x14ac:dyDescent="0.2">
      <c r="B78" s="26" t="s">
        <v>36</v>
      </c>
      <c r="C78" s="27" t="s">
        <v>9</v>
      </c>
      <c r="D78" s="37">
        <f>D15</f>
        <v>224.77</v>
      </c>
      <c r="E78" s="38">
        <f>D78*$D$13</f>
        <v>16481.432463110101</v>
      </c>
      <c r="F78" s="89">
        <f>D16</f>
        <v>209.35</v>
      </c>
      <c r="G78" s="42">
        <f>F78*$D$13</f>
        <v>15350.749148694664</v>
      </c>
      <c r="H78" s="80"/>
      <c r="I78" s="88">
        <f>D17</f>
        <v>199.21</v>
      </c>
      <c r="J78" s="83">
        <f>I78*$D$13</f>
        <v>14607.225879682179</v>
      </c>
    </row>
    <row r="79" spans="2:14" ht="15" x14ac:dyDescent="0.2">
      <c r="B79" s="25" t="s">
        <v>37</v>
      </c>
      <c r="C79" s="28" t="s">
        <v>10</v>
      </c>
      <c r="D79" s="54"/>
      <c r="E79" s="53"/>
      <c r="F79" s="50">
        <f>$D$31</f>
        <v>15.2766</v>
      </c>
      <c r="G79" s="43">
        <f>F79*$D$13</f>
        <v>1120.1683995459705</v>
      </c>
      <c r="H79" s="80"/>
      <c r="I79" s="85">
        <f>$D$35</f>
        <v>9.2774999999999999</v>
      </c>
      <c r="J79" s="84">
        <f>I79*$D$13</f>
        <v>680.27979568671958</v>
      </c>
    </row>
    <row r="80" spans="2:14" ht="15" x14ac:dyDescent="0.2">
      <c r="B80" s="25" t="s">
        <v>2</v>
      </c>
      <c r="C80" s="28" t="s">
        <v>11</v>
      </c>
      <c r="D80" s="39">
        <f>(($D$12-16)*0.09)*(D78+D79)</f>
        <v>32.771466000000025</v>
      </c>
      <c r="E80" s="40">
        <f>D80*$D$13</f>
        <v>2402.9928531214546</v>
      </c>
      <c r="F80" s="50">
        <f>(($D$12-16)*0.09)*(F78+F79)</f>
        <v>32.750558280000021</v>
      </c>
      <c r="G80" s="43">
        <f>F80*$D$13</f>
        <v>2401.4597785334863</v>
      </c>
      <c r="H80" s="80"/>
      <c r="I80" s="85">
        <f>(($D$12-16)*0.09)*(I78+I79)</f>
        <v>30.397477500000022</v>
      </c>
      <c r="J80" s="84">
        <f>I80*$D$13</f>
        <v>2228.9183274687871</v>
      </c>
    </row>
    <row r="81" spans="2:10" ht="15" x14ac:dyDescent="0.2">
      <c r="B81" s="25" t="s">
        <v>38</v>
      </c>
      <c r="C81" s="28" t="s">
        <v>12</v>
      </c>
      <c r="D81" s="39">
        <f>LOOKUP($D$19,Logistikpræmie!$A$5:$A$304,Logistikpræmie!$B$5:$B$304)</f>
        <v>7.5780000000000003</v>
      </c>
      <c r="E81" s="40">
        <f>D81*$D$13</f>
        <v>555.66265607264472</v>
      </c>
      <c r="F81" s="50">
        <f>LOOKUP($D$19,Logistikpræmie!$A$5:$A$304,Logistikpræmie!$B$5:$B$304)</f>
        <v>7.5780000000000003</v>
      </c>
      <c r="G81" s="43">
        <f>F81*$D$13</f>
        <v>555.66265607264472</v>
      </c>
      <c r="H81" s="80"/>
      <c r="I81" s="85">
        <f>LOOKUP($D$19,Logistikpræmie!$A$5:$A$304,Logistikpræmie!$B$5:$B$304)</f>
        <v>7.5780000000000003</v>
      </c>
      <c r="J81" s="84">
        <f>I81*$D$13</f>
        <v>555.66265607264472</v>
      </c>
    </row>
    <row r="82" spans="2:10" ht="15" x14ac:dyDescent="0.2">
      <c r="B82" s="25" t="s">
        <v>0</v>
      </c>
      <c r="C82" s="28" t="s">
        <v>13</v>
      </c>
      <c r="D82" s="39">
        <f>($D$22-88)*5</f>
        <v>12.999999999999972</v>
      </c>
      <c r="E82" s="40">
        <f>D82*$D$13</f>
        <v>953.23496027241561</v>
      </c>
      <c r="F82" s="50">
        <f>($D$22-88)*5</f>
        <v>12.999999999999972</v>
      </c>
      <c r="G82" s="43">
        <f>F82*$D$13</f>
        <v>953.23496027241561</v>
      </c>
      <c r="H82" s="80"/>
      <c r="I82" s="85">
        <f>($D$22-88)*5</f>
        <v>12.999999999999972</v>
      </c>
      <c r="J82" s="84">
        <f>I82*$D$13</f>
        <v>953.23496027241561</v>
      </c>
    </row>
    <row r="83" spans="2:10" ht="15" x14ac:dyDescent="0.2">
      <c r="B83" s="25" t="s">
        <v>40</v>
      </c>
      <c r="C83" s="28" t="s">
        <v>14</v>
      </c>
      <c r="D83" s="39">
        <v>4.13</v>
      </c>
      <c r="E83" s="40">
        <f t="shared" ref="E83" si="0">D83*$D$13</f>
        <v>302.83541430192963</v>
      </c>
      <c r="F83" s="50">
        <v>4.13</v>
      </c>
      <c r="G83" s="43">
        <f t="shared" ref="G83" si="1">F83*$D$13</f>
        <v>302.83541430192963</v>
      </c>
      <c r="H83" s="80"/>
      <c r="I83" s="85">
        <v>4.13</v>
      </c>
      <c r="J83" s="84">
        <f t="shared" ref="J83:J84" si="2">I83*$D$13</f>
        <v>302.83541430192963</v>
      </c>
    </row>
    <row r="84" spans="2:10" ht="15" x14ac:dyDescent="0.2">
      <c r="B84" s="25" t="s">
        <v>41</v>
      </c>
      <c r="C84" s="28" t="s">
        <v>15</v>
      </c>
      <c r="D84" s="39">
        <v>1.1599999999999999</v>
      </c>
      <c r="E84" s="40">
        <f t="shared" ref="E84" si="3">D84*$D$13</f>
        <v>85.057888762769565</v>
      </c>
      <c r="F84" s="50">
        <v>1.1599999999999999</v>
      </c>
      <c r="G84" s="43">
        <f t="shared" ref="G84" si="4">F84*$D$13</f>
        <v>85.057888762769565</v>
      </c>
      <c r="H84" s="80"/>
      <c r="I84" s="85">
        <v>1.1599999999999999</v>
      </c>
      <c r="J84" s="84">
        <f t="shared" si="2"/>
        <v>85.057888762769565</v>
      </c>
    </row>
    <row r="85" spans="2:10" ht="15" x14ac:dyDescent="0.2">
      <c r="B85" s="25" t="s">
        <v>1</v>
      </c>
      <c r="C85" s="28" t="s">
        <v>44</v>
      </c>
      <c r="D85" s="39">
        <f>$D$23</f>
        <v>22.35</v>
      </c>
      <c r="E85" s="40">
        <f>D85*$D$13</f>
        <v>1638.8308740068105</v>
      </c>
      <c r="F85" s="50">
        <f>$D$23</f>
        <v>22.35</v>
      </c>
      <c r="G85" s="43">
        <f>F85*$D$13</f>
        <v>1638.8308740068105</v>
      </c>
      <c r="H85" s="80"/>
      <c r="I85" s="85">
        <f>$D$23</f>
        <v>22.35</v>
      </c>
      <c r="J85" s="84">
        <f>I85*$D$13</f>
        <v>1638.8308740068105</v>
      </c>
    </row>
    <row r="86" spans="2:10" ht="15" x14ac:dyDescent="0.2">
      <c r="B86" s="25" t="s">
        <v>30</v>
      </c>
      <c r="C86" s="28" t="s">
        <v>45</v>
      </c>
      <c r="D86" s="39">
        <f>-((100-$D$22)/$D$22)*$D$20</f>
        <v>-2.1590949227373084</v>
      </c>
      <c r="E86" s="40">
        <f t="shared" ref="E86" si="5">D86*$D$13</f>
        <v>-158.31728945383668</v>
      </c>
      <c r="F86" s="50">
        <f>-((100-$D$22)/$D$22)*$D$20</f>
        <v>-2.1590949227373084</v>
      </c>
      <c r="G86" s="43">
        <f t="shared" ref="G86:G87" si="6">F86*$D$13</f>
        <v>-158.31728945383668</v>
      </c>
      <c r="H86" s="80"/>
      <c r="I86" s="85">
        <f>-((100-$D$22)/$D$22)*$D$20</f>
        <v>-2.1590949227373084</v>
      </c>
      <c r="J86" s="84">
        <f t="shared" ref="J86:J87" si="7">I86*$D$13</f>
        <v>-158.31728945383668</v>
      </c>
    </row>
    <row r="87" spans="2:10" ht="15.75" thickBot="1" x14ac:dyDescent="0.25">
      <c r="B87" s="25" t="s">
        <v>52</v>
      </c>
      <c r="C87" s="28" t="s">
        <v>45</v>
      </c>
      <c r="D87" s="39">
        <f ca="1">-$D$21</f>
        <v>0</v>
      </c>
      <c r="E87" s="40">
        <f t="shared" ref="E87" ca="1" si="8">D87*$D$13</f>
        <v>0</v>
      </c>
      <c r="F87" s="50">
        <f ca="1">-$D$21</f>
        <v>0</v>
      </c>
      <c r="G87" s="43">
        <f t="shared" ca="1" si="6"/>
        <v>0</v>
      </c>
      <c r="H87" s="80"/>
      <c r="I87" s="85">
        <f ca="1">-$D$21</f>
        <v>0</v>
      </c>
      <c r="J87" s="84">
        <f t="shared" ca="1" si="7"/>
        <v>0</v>
      </c>
    </row>
    <row r="88" spans="2:10" ht="16.5" thickBot="1" x14ac:dyDescent="0.3">
      <c r="B88" s="8" t="s">
        <v>6</v>
      </c>
      <c r="C88" s="23"/>
      <c r="D88" s="49">
        <f t="shared" ref="D88:G88" ca="1" si="9">SUM(D78:D87)</f>
        <v>303.60037107726271</v>
      </c>
      <c r="E88" s="41">
        <f t="shared" ca="1" si="9"/>
        <v>22261.72982019429</v>
      </c>
      <c r="F88" s="45">
        <f t="shared" ca="1" si="9"/>
        <v>303.4360633572627</v>
      </c>
      <c r="G88" s="44">
        <f t="shared" ca="1" si="9"/>
        <v>22249.681830736852</v>
      </c>
      <c r="H88" s="3"/>
      <c r="I88" s="86">
        <f t="shared" ref="I88:J88" ca="1" si="10">SUM(I78:I87)</f>
        <v>284.94388257726274</v>
      </c>
      <c r="J88" s="87">
        <f t="shared" ca="1" si="10"/>
        <v>20893.72850680042</v>
      </c>
    </row>
    <row r="89" spans="2:10" ht="15.75" x14ac:dyDescent="0.25">
      <c r="B89" s="5"/>
      <c r="C89" s="24"/>
      <c r="D89" s="15"/>
      <c r="E89" s="3"/>
      <c r="F89" s="15"/>
      <c r="G89" s="3"/>
    </row>
    <row r="90" spans="2:10" ht="16.5" thickBot="1" x14ac:dyDescent="0.3">
      <c r="B90" s="5"/>
      <c r="C90" s="24"/>
      <c r="D90" s="15"/>
      <c r="E90" s="3"/>
      <c r="F90" s="15"/>
      <c r="G90" s="3"/>
    </row>
    <row r="91" spans="2:10" ht="36.75" customHeight="1" thickBot="1" x14ac:dyDescent="0.4">
      <c r="B91" s="9" t="s">
        <v>56</v>
      </c>
      <c r="D91" s="92" t="s">
        <v>58</v>
      </c>
      <c r="E91" s="93"/>
      <c r="F91" s="94" t="s">
        <v>59</v>
      </c>
      <c r="G91" s="95"/>
    </row>
    <row r="92" spans="2:10" ht="16.5" thickBot="1" x14ac:dyDescent="0.3">
      <c r="D92" s="35" t="s">
        <v>8</v>
      </c>
      <c r="E92" s="36" t="s">
        <v>22</v>
      </c>
      <c r="F92" s="29" t="s">
        <v>8</v>
      </c>
      <c r="G92" s="30" t="s">
        <v>22</v>
      </c>
    </row>
    <row r="93" spans="2:10" ht="16.5" thickBot="1" x14ac:dyDescent="0.3">
      <c r="B93" s="48" t="s">
        <v>74</v>
      </c>
      <c r="C93" s="74"/>
      <c r="D93" s="75">
        <f>D38</f>
        <v>26.08</v>
      </c>
      <c r="E93" s="76">
        <f>D93*$D$13</f>
        <v>1912.3359818388194</v>
      </c>
      <c r="F93" s="77">
        <f>D38</f>
        <v>26.08</v>
      </c>
      <c r="G93" s="78">
        <f>F93*$D$13</f>
        <v>1912.3359818388194</v>
      </c>
    </row>
    <row r="94" spans="2:10" ht="15.75" x14ac:dyDescent="0.25">
      <c r="B94" s="5"/>
      <c r="C94" s="79"/>
      <c r="D94" s="15"/>
      <c r="E94" s="80"/>
      <c r="F94" s="15"/>
      <c r="G94" s="80"/>
    </row>
    <row r="95" spans="2:10" ht="16.5" thickBot="1" x14ac:dyDescent="0.3">
      <c r="B95" s="5"/>
      <c r="C95" s="24"/>
      <c r="D95" s="15"/>
      <c r="E95" s="3"/>
      <c r="F95" s="15"/>
      <c r="G95" s="3"/>
    </row>
    <row r="96" spans="2:10" ht="36.75" customHeight="1" thickBot="1" x14ac:dyDescent="0.4">
      <c r="B96" s="9" t="s">
        <v>75</v>
      </c>
      <c r="D96" s="92" t="s">
        <v>76</v>
      </c>
      <c r="E96" s="93"/>
      <c r="F96" s="94" t="s">
        <v>77</v>
      </c>
      <c r="G96" s="95"/>
    </row>
    <row r="97" spans="2:7" ht="16.5" thickBot="1" x14ac:dyDescent="0.3">
      <c r="D97" s="35" t="s">
        <v>8</v>
      </c>
      <c r="E97" s="36" t="s">
        <v>22</v>
      </c>
      <c r="F97" s="29" t="s">
        <v>8</v>
      </c>
      <c r="G97" s="30" t="s">
        <v>22</v>
      </c>
    </row>
    <row r="98" spans="2:7" ht="16.5" thickBot="1" x14ac:dyDescent="0.3">
      <c r="B98" s="48" t="s">
        <v>74</v>
      </c>
      <c r="C98" s="74"/>
      <c r="D98" s="75">
        <f>D41</f>
        <v>22.35</v>
      </c>
      <c r="E98" s="76">
        <f>D98*$D$13</f>
        <v>1638.8308740068105</v>
      </c>
      <c r="F98" s="77">
        <f>D41</f>
        <v>22.35</v>
      </c>
      <c r="G98" s="78">
        <f>F98*$D$13</f>
        <v>1638.8308740068105</v>
      </c>
    </row>
    <row r="99" spans="2:7" ht="15.75" x14ac:dyDescent="0.25">
      <c r="B99" s="5"/>
      <c r="C99" s="24"/>
      <c r="D99" s="15"/>
      <c r="E99" s="3"/>
      <c r="F99" s="15"/>
      <c r="G99" s="3"/>
    </row>
    <row r="100" spans="2:7" ht="15.75" x14ac:dyDescent="0.25">
      <c r="B100" s="5"/>
      <c r="C100" s="24"/>
      <c r="D100" s="15"/>
      <c r="E100" s="3"/>
      <c r="F100" s="15"/>
      <c r="G100" s="3"/>
    </row>
    <row r="101" spans="2:7" ht="15.75" x14ac:dyDescent="0.25">
      <c r="B101" s="5"/>
      <c r="C101" s="24"/>
      <c r="D101" s="15"/>
      <c r="E101" s="3"/>
      <c r="F101" s="15"/>
      <c r="G101" s="3"/>
    </row>
    <row r="102" spans="2:7" ht="24" thickBot="1" x14ac:dyDescent="0.4">
      <c r="B102" s="9" t="s">
        <v>21</v>
      </c>
      <c r="C102" s="24"/>
      <c r="D102" s="15"/>
      <c r="E102" s="57"/>
      <c r="F102" s="15"/>
      <c r="G102" s="57"/>
    </row>
    <row r="103" spans="2:7" ht="24" thickBot="1" x14ac:dyDescent="0.4">
      <c r="B103" s="70" t="s">
        <v>80</v>
      </c>
      <c r="C103" s="24"/>
      <c r="D103" s="15"/>
      <c r="E103" s="73" t="s">
        <v>22</v>
      </c>
      <c r="F103" s="15"/>
      <c r="G103" s="69" t="s">
        <v>22</v>
      </c>
    </row>
    <row r="104" spans="2:7" ht="16.5" thickBot="1" x14ac:dyDescent="0.3">
      <c r="B104" s="5" t="s">
        <v>82</v>
      </c>
      <c r="C104" s="24"/>
      <c r="D104" s="15"/>
      <c r="E104" s="41">
        <f ca="1">E88+E93+E98</f>
        <v>25812.89667603992</v>
      </c>
      <c r="F104" s="15"/>
      <c r="G104" s="68">
        <f ca="1">G88+G93+G98</f>
        <v>25800.848686582482</v>
      </c>
    </row>
    <row r="105" spans="2:7" ht="16.5" thickBot="1" x14ac:dyDescent="0.3">
      <c r="B105" s="5"/>
      <c r="C105" s="24"/>
      <c r="D105" s="15"/>
      <c r="E105" s="3"/>
      <c r="F105" s="15"/>
      <c r="G105" s="3"/>
    </row>
    <row r="106" spans="2:7" ht="15.75" x14ac:dyDescent="0.25">
      <c r="B106" s="26" t="s">
        <v>61</v>
      </c>
      <c r="C106" s="46"/>
      <c r="D106" s="6"/>
      <c r="E106" s="47"/>
      <c r="F106" s="6"/>
      <c r="G106" s="47"/>
    </row>
    <row r="107" spans="2:7" ht="16.5" thickBot="1" x14ac:dyDescent="0.3">
      <c r="B107" s="25" t="s">
        <v>78</v>
      </c>
      <c r="C107" s="24"/>
      <c r="D107" s="71"/>
      <c r="E107" s="72">
        <f>7040+6225</f>
        <v>13265</v>
      </c>
      <c r="F107" s="71"/>
      <c r="G107" s="72">
        <f>7040+6225</f>
        <v>13265</v>
      </c>
    </row>
    <row r="108" spans="2:7" ht="16.5" thickBot="1" x14ac:dyDescent="0.3">
      <c r="B108" s="48" t="s">
        <v>81</v>
      </c>
      <c r="C108" s="23"/>
      <c r="D108" s="7"/>
      <c r="E108" s="41">
        <f ca="1">E104-E107</f>
        <v>12547.89667603992</v>
      </c>
      <c r="F108" s="7"/>
      <c r="G108" s="44">
        <f ca="1">G104-G107</f>
        <v>12535.848686582482</v>
      </c>
    </row>
    <row r="109" spans="2:7" ht="15.75" x14ac:dyDescent="0.25">
      <c r="B109" s="5"/>
      <c r="C109" s="24"/>
      <c r="D109" s="15"/>
      <c r="E109" s="3"/>
      <c r="F109" s="15"/>
      <c r="G109" s="3"/>
    </row>
    <row r="110" spans="2:7" ht="15.75" x14ac:dyDescent="0.25">
      <c r="B110" s="5"/>
      <c r="C110" s="24"/>
      <c r="D110" s="15"/>
      <c r="E110" s="3"/>
      <c r="F110" s="15"/>
      <c r="G110" s="3"/>
    </row>
    <row r="111" spans="2:7" ht="15.75" x14ac:dyDescent="0.25">
      <c r="B111" s="5"/>
      <c r="C111" s="24"/>
      <c r="D111" s="15"/>
      <c r="E111" s="3"/>
      <c r="F111" s="15"/>
      <c r="G111" s="3"/>
    </row>
    <row r="112" spans="2:7" ht="15.75" x14ac:dyDescent="0.25">
      <c r="B112" s="5"/>
      <c r="C112" s="24"/>
      <c r="D112" s="15"/>
      <c r="E112" s="3"/>
      <c r="F112" s="15"/>
      <c r="G112" s="3"/>
    </row>
    <row r="113" spans="2:7" ht="15.75" x14ac:dyDescent="0.25">
      <c r="B113" s="5"/>
      <c r="C113" s="24"/>
      <c r="D113" s="15"/>
      <c r="E113" s="3"/>
      <c r="F113" s="15"/>
      <c r="G113" s="3"/>
    </row>
    <row r="114" spans="2:7" ht="15.75" x14ac:dyDescent="0.25">
      <c r="B114" s="5"/>
      <c r="C114" s="24"/>
      <c r="D114" s="15"/>
      <c r="E114" s="3"/>
      <c r="F114" s="15"/>
      <c r="G114" s="3"/>
    </row>
    <row r="115" spans="2:7" ht="24" thickBot="1" x14ac:dyDescent="0.4">
      <c r="B115" s="9" t="s">
        <v>21</v>
      </c>
      <c r="C115" s="24"/>
      <c r="D115" s="15"/>
      <c r="E115" s="57"/>
      <c r="F115" s="15"/>
      <c r="G115" s="57"/>
    </row>
    <row r="116" spans="2:7" ht="24" thickBot="1" x14ac:dyDescent="0.4">
      <c r="B116" s="70" t="s">
        <v>79</v>
      </c>
      <c r="C116" s="24"/>
      <c r="D116" s="15"/>
      <c r="E116" s="73" t="s">
        <v>22</v>
      </c>
      <c r="F116" s="15"/>
      <c r="G116" s="69" t="s">
        <v>22</v>
      </c>
    </row>
    <row r="117" spans="2:7" ht="16.5" thickBot="1" x14ac:dyDescent="0.3">
      <c r="B117" s="5" t="s">
        <v>83</v>
      </c>
      <c r="C117" s="24"/>
      <c r="D117" s="15"/>
      <c r="E117" s="41">
        <f ca="1">E88</f>
        <v>22261.72982019429</v>
      </c>
      <c r="F117" s="15"/>
      <c r="G117" s="68">
        <f ca="1">G88</f>
        <v>22249.681830736852</v>
      </c>
    </row>
    <row r="118" spans="2:7" ht="16.5" thickBot="1" x14ac:dyDescent="0.3">
      <c r="B118" s="5"/>
      <c r="C118" s="24"/>
      <c r="D118" s="15"/>
      <c r="E118" s="3"/>
      <c r="F118" s="15"/>
      <c r="G118" s="3"/>
    </row>
    <row r="119" spans="2:7" ht="15.75" x14ac:dyDescent="0.25">
      <c r="B119" s="26" t="s">
        <v>57</v>
      </c>
      <c r="C119" s="46"/>
      <c r="D119" s="6"/>
      <c r="E119" s="47"/>
      <c r="F119" s="6"/>
      <c r="G119" s="47"/>
    </row>
    <row r="120" spans="2:7" ht="16.5" thickBot="1" x14ac:dyDescent="0.3">
      <c r="B120" s="25" t="s">
        <v>84</v>
      </c>
      <c r="C120" s="24"/>
      <c r="D120" s="71"/>
      <c r="E120" s="72">
        <f>7040+6225</f>
        <v>13265</v>
      </c>
      <c r="F120" s="71"/>
      <c r="G120" s="72">
        <f>7040+6225</f>
        <v>13265</v>
      </c>
    </row>
    <row r="121" spans="2:7" ht="16.5" thickBot="1" x14ac:dyDescent="0.3">
      <c r="B121" s="48" t="s">
        <v>85</v>
      </c>
      <c r="C121" s="23"/>
      <c r="D121" s="7"/>
      <c r="E121" s="41">
        <f ca="1">E117-E120</f>
        <v>8996.7298201942904</v>
      </c>
      <c r="F121" s="7"/>
      <c r="G121" s="44">
        <f ca="1">G117-G120</f>
        <v>8984.6818307368521</v>
      </c>
    </row>
    <row r="122" spans="2:7" ht="15.75" x14ac:dyDescent="0.25">
      <c r="B122" s="5"/>
      <c r="C122" s="24"/>
      <c r="D122" s="15"/>
      <c r="E122" s="3"/>
      <c r="F122" s="15"/>
      <c r="G122" s="3"/>
    </row>
    <row r="123" spans="2:7" ht="15.75" x14ac:dyDescent="0.25">
      <c r="B123" s="5"/>
      <c r="C123" s="24"/>
      <c r="D123" s="15"/>
      <c r="E123" s="3"/>
      <c r="F123" s="15"/>
      <c r="G123" s="3"/>
    </row>
    <row r="124" spans="2:7" s="22" customFormat="1" ht="15" x14ac:dyDescent="0.2">
      <c r="B124" s="20" t="s">
        <v>43</v>
      </c>
      <c r="C124" s="20"/>
      <c r="D124" s="20"/>
      <c r="E124" s="20"/>
      <c r="F124" s="20"/>
    </row>
    <row r="125" spans="2:7" s="22" customFormat="1" ht="7.9" customHeight="1" x14ac:dyDescent="0.2">
      <c r="B125" s="20"/>
      <c r="C125" s="20"/>
      <c r="D125" s="20"/>
      <c r="E125" s="20"/>
      <c r="F125" s="20"/>
    </row>
    <row r="126" spans="2:7" s="22" customFormat="1" ht="15" x14ac:dyDescent="0.2">
      <c r="B126" s="20" t="s">
        <v>87</v>
      </c>
      <c r="C126" s="20"/>
      <c r="D126" s="20"/>
      <c r="E126" s="20"/>
      <c r="F126" s="20"/>
    </row>
    <row r="127" spans="2:7" s="22" customFormat="1" ht="7.9" customHeight="1" x14ac:dyDescent="0.2">
      <c r="B127" s="20"/>
      <c r="C127" s="20"/>
      <c r="D127" s="20"/>
      <c r="E127" s="20"/>
      <c r="F127" s="20"/>
    </row>
    <row r="128" spans="2:7" s="22" customFormat="1" ht="15" x14ac:dyDescent="0.2">
      <c r="B128" s="20" t="s">
        <v>42</v>
      </c>
      <c r="C128" s="20"/>
      <c r="D128" s="20"/>
      <c r="E128" s="20"/>
      <c r="F128" s="20"/>
    </row>
    <row r="129" spans="2:6" s="22" customFormat="1" ht="7.9" customHeight="1" x14ac:dyDescent="0.2">
      <c r="B129" s="20"/>
      <c r="C129" s="20"/>
      <c r="D129" s="20"/>
      <c r="E129" s="20"/>
      <c r="F129" s="20"/>
    </row>
    <row r="130" spans="2:6" s="22" customFormat="1" ht="15" x14ac:dyDescent="0.2">
      <c r="B130" s="20" t="s">
        <v>88</v>
      </c>
      <c r="C130" s="20"/>
      <c r="D130" s="20"/>
      <c r="E130" s="20"/>
      <c r="F130" s="20"/>
    </row>
    <row r="131" spans="2:6" s="22" customFormat="1" ht="7.9" customHeight="1" x14ac:dyDescent="0.2">
      <c r="B131" s="20"/>
      <c r="C131" s="20"/>
      <c r="D131" s="20"/>
      <c r="E131" s="20"/>
      <c r="F131" s="20"/>
    </row>
    <row r="132" spans="2:6" s="22" customFormat="1" ht="15" x14ac:dyDescent="0.2">
      <c r="B132" s="20" t="s">
        <v>89</v>
      </c>
      <c r="C132" s="20"/>
      <c r="D132" s="20"/>
      <c r="E132" s="20"/>
      <c r="F132" s="20"/>
    </row>
    <row r="133" spans="2:6" s="22" customFormat="1" ht="7.9" customHeight="1" x14ac:dyDescent="0.2">
      <c r="B133" s="20"/>
      <c r="C133" s="20"/>
      <c r="D133" s="20"/>
      <c r="E133" s="20"/>
      <c r="F133" s="20"/>
    </row>
    <row r="134" spans="2:6" s="22" customFormat="1" ht="15" x14ac:dyDescent="0.2">
      <c r="B134" s="20" t="s">
        <v>46</v>
      </c>
      <c r="C134" s="20"/>
      <c r="D134" s="20"/>
      <c r="E134" s="20"/>
      <c r="F134" s="20"/>
    </row>
    <row r="135" spans="2:6" s="22" customFormat="1" ht="7.9" customHeight="1" x14ac:dyDescent="0.2">
      <c r="B135" s="20"/>
      <c r="C135" s="20"/>
      <c r="D135" s="20"/>
      <c r="E135" s="20"/>
      <c r="F135" s="20"/>
    </row>
    <row r="136" spans="2:6" s="22" customFormat="1" ht="15" x14ac:dyDescent="0.2">
      <c r="B136" s="20" t="s">
        <v>47</v>
      </c>
      <c r="C136" s="20"/>
      <c r="D136" s="20"/>
      <c r="E136" s="20"/>
      <c r="F136" s="20"/>
    </row>
    <row r="137" spans="2:6" s="22" customFormat="1" ht="7.9" customHeight="1" x14ac:dyDescent="0.2">
      <c r="B137" s="20"/>
      <c r="C137" s="20"/>
      <c r="D137" s="20"/>
      <c r="E137" s="20"/>
      <c r="F137" s="20"/>
    </row>
    <row r="138" spans="2:6" s="22" customFormat="1" ht="15" x14ac:dyDescent="0.2">
      <c r="B138" s="20" t="s">
        <v>90</v>
      </c>
      <c r="C138" s="20"/>
      <c r="D138" s="20"/>
      <c r="E138" s="20"/>
      <c r="F138" s="20"/>
    </row>
    <row r="139" spans="2:6" s="22" customFormat="1" ht="7.9" customHeight="1" x14ac:dyDescent="0.2">
      <c r="B139" s="20"/>
      <c r="C139" s="20"/>
      <c r="D139" s="20"/>
      <c r="E139" s="20"/>
      <c r="F139" s="20"/>
    </row>
    <row r="140" spans="2:6" s="22" customFormat="1" ht="15" x14ac:dyDescent="0.2">
      <c r="B140" s="20" t="s">
        <v>51</v>
      </c>
      <c r="C140" s="20"/>
      <c r="D140" s="20"/>
      <c r="E140" s="20"/>
      <c r="F140" s="20"/>
    </row>
    <row r="141" spans="2:6" s="22" customFormat="1" ht="7.9" customHeight="1" x14ac:dyDescent="0.2">
      <c r="B141" s="20"/>
      <c r="C141" s="20"/>
      <c r="D141" s="20"/>
      <c r="E141" s="20"/>
      <c r="F141" s="20"/>
    </row>
  </sheetData>
  <mergeCells count="9">
    <mergeCell ref="J5:K5"/>
    <mergeCell ref="D76:E76"/>
    <mergeCell ref="F76:G76"/>
    <mergeCell ref="D96:E96"/>
    <mergeCell ref="F96:G96"/>
    <mergeCell ref="I76:J76"/>
    <mergeCell ref="F75:G75"/>
    <mergeCell ref="D91:E91"/>
    <mergeCell ref="F91:G91"/>
  </mergeCells>
  <phoneticPr fontId="3" type="noConversion"/>
  <pageMargins left="0.35433070866141736" right="0.23622047244094491" top="0.55118110236220474" bottom="0.55118110236220474" header="0.51181102362204722" footer="0.51181102362204722"/>
  <pageSetup paperSize="9" scale="79" fitToHeight="0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314"/>
  <sheetViews>
    <sheetView workbookViewId="0">
      <selection activeCell="J12" sqref="J12"/>
    </sheetView>
  </sheetViews>
  <sheetFormatPr defaultRowHeight="12.75" x14ac:dyDescent="0.2"/>
  <cols>
    <col min="1" max="1" width="12.7109375" style="2" customWidth="1"/>
    <col min="2" max="2" width="12.7109375" customWidth="1"/>
    <col min="3" max="3" width="6.7109375" customWidth="1"/>
    <col min="4" max="4" width="12.7109375" style="2" customWidth="1"/>
    <col min="5" max="5" width="12.7109375" customWidth="1"/>
    <col min="8" max="8" width="9.5703125" bestFit="1" customWidth="1"/>
  </cols>
  <sheetData>
    <row r="1" spans="1:7" ht="15.75" x14ac:dyDescent="0.25">
      <c r="A1" s="5" t="s">
        <v>68</v>
      </c>
      <c r="D1" s="5"/>
    </row>
    <row r="2" spans="1:7" ht="15.75" x14ac:dyDescent="0.25">
      <c r="A2" s="5"/>
      <c r="D2" s="5"/>
    </row>
    <row r="3" spans="1:7" x14ac:dyDescent="0.2">
      <c r="A3" s="103" t="s">
        <v>32</v>
      </c>
      <c r="B3" s="103"/>
      <c r="C3" s="59"/>
      <c r="D3" s="103" t="s">
        <v>50</v>
      </c>
      <c r="E3" s="103"/>
    </row>
    <row r="4" spans="1:7" x14ac:dyDescent="0.2">
      <c r="A4" s="60" t="s">
        <v>28</v>
      </c>
      <c r="B4" s="60" t="s">
        <v>29</v>
      </c>
      <c r="C4" s="59"/>
      <c r="D4" s="60" t="s">
        <v>28</v>
      </c>
      <c r="E4" s="60" t="s">
        <v>29</v>
      </c>
    </row>
    <row r="5" spans="1:7" x14ac:dyDescent="0.2">
      <c r="A5" s="61">
        <v>1</v>
      </c>
      <c r="B5" s="62">
        <v>11</v>
      </c>
      <c r="C5" s="59"/>
      <c r="D5" s="61">
        <v>1</v>
      </c>
      <c r="E5" s="63">
        <v>0</v>
      </c>
      <c r="G5" s="1"/>
    </row>
    <row r="6" spans="1:7" x14ac:dyDescent="0.2">
      <c r="A6" s="61">
        <v>2</v>
      </c>
      <c r="B6" s="62">
        <v>11.33</v>
      </c>
      <c r="C6" s="59"/>
      <c r="D6" s="61">
        <v>2</v>
      </c>
      <c r="E6" s="63">
        <v>0</v>
      </c>
    </row>
    <row r="7" spans="1:7" x14ac:dyDescent="0.2">
      <c r="A7" s="61">
        <v>3</v>
      </c>
      <c r="B7" s="62">
        <v>11.66</v>
      </c>
      <c r="C7" s="59"/>
      <c r="D7" s="61">
        <v>3</v>
      </c>
      <c r="E7" s="63">
        <v>0</v>
      </c>
    </row>
    <row r="8" spans="1:7" x14ac:dyDescent="0.2">
      <c r="A8" s="61">
        <v>4</v>
      </c>
      <c r="B8" s="62">
        <v>11.99</v>
      </c>
      <c r="C8" s="59"/>
      <c r="D8" s="61">
        <v>4</v>
      </c>
      <c r="E8" s="63">
        <v>0</v>
      </c>
    </row>
    <row r="9" spans="1:7" x14ac:dyDescent="0.2">
      <c r="A9" s="61">
        <v>5</v>
      </c>
      <c r="B9" s="62">
        <v>12.31</v>
      </c>
      <c r="C9" s="59"/>
      <c r="D9" s="61">
        <v>5</v>
      </c>
      <c r="E9" s="63">
        <v>0</v>
      </c>
    </row>
    <row r="10" spans="1:7" x14ac:dyDescent="0.2">
      <c r="A10" s="61">
        <v>6</v>
      </c>
      <c r="B10" s="62">
        <v>12.51</v>
      </c>
      <c r="C10" s="59"/>
      <c r="D10" s="61">
        <v>6</v>
      </c>
      <c r="E10" s="63">
        <v>0</v>
      </c>
    </row>
    <row r="11" spans="1:7" x14ac:dyDescent="0.2">
      <c r="A11" s="61">
        <v>7</v>
      </c>
      <c r="B11" s="62">
        <v>12.71</v>
      </c>
      <c r="C11" s="59"/>
      <c r="D11" s="61">
        <v>7</v>
      </c>
      <c r="E11" s="63">
        <v>0</v>
      </c>
    </row>
    <row r="12" spans="1:7" x14ac:dyDescent="0.2">
      <c r="A12" s="61">
        <v>8</v>
      </c>
      <c r="B12" s="62">
        <v>12.91</v>
      </c>
      <c r="C12" s="59"/>
      <c r="D12" s="61">
        <v>8</v>
      </c>
      <c r="E12" s="63">
        <v>0</v>
      </c>
    </row>
    <row r="13" spans="1:7" x14ac:dyDescent="0.2">
      <c r="A13" s="61">
        <v>9</v>
      </c>
      <c r="B13" s="62">
        <v>13.11</v>
      </c>
      <c r="C13" s="59"/>
      <c r="D13" s="61">
        <v>9</v>
      </c>
      <c r="E13" s="63">
        <v>0</v>
      </c>
    </row>
    <row r="14" spans="1:7" x14ac:dyDescent="0.2">
      <c r="A14" s="61">
        <v>10</v>
      </c>
      <c r="B14" s="62">
        <v>13.31</v>
      </c>
      <c r="C14" s="59"/>
      <c r="D14" s="61">
        <v>10</v>
      </c>
      <c r="E14" s="63">
        <v>0</v>
      </c>
    </row>
    <row r="15" spans="1:7" x14ac:dyDescent="0.2">
      <c r="A15" s="61">
        <v>11</v>
      </c>
      <c r="B15" s="62">
        <v>13.51</v>
      </c>
      <c r="C15" s="59"/>
      <c r="D15" s="61">
        <v>11</v>
      </c>
      <c r="E15" s="63">
        <v>0</v>
      </c>
    </row>
    <row r="16" spans="1:7" x14ac:dyDescent="0.2">
      <c r="A16" s="61">
        <v>12</v>
      </c>
      <c r="B16" s="62">
        <v>13.71</v>
      </c>
      <c r="C16" s="59"/>
      <c r="D16" s="61">
        <v>12</v>
      </c>
      <c r="E16" s="63">
        <v>0</v>
      </c>
    </row>
    <row r="17" spans="1:5" x14ac:dyDescent="0.2">
      <c r="A17" s="61">
        <v>13</v>
      </c>
      <c r="B17" s="62">
        <v>13.91</v>
      </c>
      <c r="C17" s="59"/>
      <c r="D17" s="61">
        <v>13</v>
      </c>
      <c r="E17" s="63">
        <v>0</v>
      </c>
    </row>
    <row r="18" spans="1:5" x14ac:dyDescent="0.2">
      <c r="A18" s="61">
        <v>14</v>
      </c>
      <c r="B18" s="62">
        <v>14.11</v>
      </c>
      <c r="C18" s="59"/>
      <c r="D18" s="61">
        <v>14</v>
      </c>
      <c r="E18" s="63">
        <v>0</v>
      </c>
    </row>
    <row r="19" spans="1:5" x14ac:dyDescent="0.2">
      <c r="A19" s="61">
        <v>15</v>
      </c>
      <c r="B19" s="62">
        <v>14.31</v>
      </c>
      <c r="C19" s="59"/>
      <c r="D19" s="61">
        <v>15</v>
      </c>
      <c r="E19" s="63">
        <v>0</v>
      </c>
    </row>
    <row r="20" spans="1:5" x14ac:dyDescent="0.2">
      <c r="A20" s="61">
        <v>16</v>
      </c>
      <c r="B20" s="62">
        <v>14.51</v>
      </c>
      <c r="C20" s="59"/>
      <c r="D20" s="61">
        <v>16</v>
      </c>
      <c r="E20" s="63">
        <v>0</v>
      </c>
    </row>
    <row r="21" spans="1:5" x14ac:dyDescent="0.2">
      <c r="A21" s="61">
        <v>17</v>
      </c>
      <c r="B21" s="62">
        <v>14.71</v>
      </c>
      <c r="C21" s="59"/>
      <c r="D21" s="61">
        <v>17</v>
      </c>
      <c r="E21" s="63">
        <v>0</v>
      </c>
    </row>
    <row r="22" spans="1:5" x14ac:dyDescent="0.2">
      <c r="A22" s="61">
        <v>18</v>
      </c>
      <c r="B22" s="62">
        <v>14.91</v>
      </c>
      <c r="C22" s="59"/>
      <c r="D22" s="61">
        <v>18</v>
      </c>
      <c r="E22" s="63">
        <v>0</v>
      </c>
    </row>
    <row r="23" spans="1:5" x14ac:dyDescent="0.2">
      <c r="A23" s="61">
        <v>19</v>
      </c>
      <c r="B23" s="62">
        <v>15.11</v>
      </c>
      <c r="C23" s="59"/>
      <c r="D23" s="61">
        <v>19</v>
      </c>
      <c r="E23" s="63">
        <v>0</v>
      </c>
    </row>
    <row r="24" spans="1:5" x14ac:dyDescent="0.2">
      <c r="A24" s="61">
        <v>20</v>
      </c>
      <c r="B24" s="62">
        <v>15.31</v>
      </c>
      <c r="C24" s="59"/>
      <c r="D24" s="61">
        <v>20</v>
      </c>
      <c r="E24" s="63">
        <v>0</v>
      </c>
    </row>
    <row r="25" spans="1:5" x14ac:dyDescent="0.2">
      <c r="A25" s="61">
        <v>21</v>
      </c>
      <c r="B25" s="62">
        <v>15.76</v>
      </c>
      <c r="C25" s="59"/>
      <c r="D25" s="61">
        <v>21</v>
      </c>
      <c r="E25" s="63">
        <v>0</v>
      </c>
    </row>
    <row r="26" spans="1:5" x14ac:dyDescent="0.2">
      <c r="A26" s="61">
        <v>22</v>
      </c>
      <c r="B26" s="62">
        <v>16.329999999999998</v>
      </c>
      <c r="C26" s="59"/>
      <c r="D26" s="61">
        <v>22</v>
      </c>
      <c r="E26" s="63">
        <v>0</v>
      </c>
    </row>
    <row r="27" spans="1:5" x14ac:dyDescent="0.2">
      <c r="A27" s="61">
        <v>23</v>
      </c>
      <c r="B27" s="62">
        <v>16.89</v>
      </c>
      <c r="C27" s="59"/>
      <c r="D27" s="61">
        <v>23</v>
      </c>
      <c r="E27" s="63">
        <v>0</v>
      </c>
    </row>
    <row r="28" spans="1:5" x14ac:dyDescent="0.2">
      <c r="A28" s="61">
        <v>24</v>
      </c>
      <c r="B28" s="62">
        <v>17.45</v>
      </c>
      <c r="C28" s="59"/>
      <c r="D28" s="61">
        <v>24</v>
      </c>
      <c r="E28" s="63">
        <v>0</v>
      </c>
    </row>
    <row r="29" spans="1:5" x14ac:dyDescent="0.2">
      <c r="A29" s="61">
        <v>25</v>
      </c>
      <c r="B29" s="62">
        <v>18.010000000000002</v>
      </c>
      <c r="C29" s="59"/>
      <c r="D29" s="61">
        <v>25</v>
      </c>
      <c r="E29" s="63">
        <v>0</v>
      </c>
    </row>
    <row r="30" spans="1:5" x14ac:dyDescent="0.2">
      <c r="A30" s="61">
        <v>26</v>
      </c>
      <c r="B30" s="62">
        <v>18.57</v>
      </c>
      <c r="C30" s="59"/>
      <c r="D30" s="61">
        <v>26</v>
      </c>
      <c r="E30" s="63">
        <v>0</v>
      </c>
    </row>
    <row r="31" spans="1:5" x14ac:dyDescent="0.2">
      <c r="A31" s="61">
        <v>27</v>
      </c>
      <c r="B31" s="62">
        <v>19.13</v>
      </c>
      <c r="C31" s="59"/>
      <c r="D31" s="61">
        <v>27</v>
      </c>
      <c r="E31" s="63">
        <v>0</v>
      </c>
    </row>
    <row r="32" spans="1:5" x14ac:dyDescent="0.2">
      <c r="A32" s="61">
        <v>28</v>
      </c>
      <c r="B32" s="62">
        <v>19.690000000000001</v>
      </c>
      <c r="C32" s="59"/>
      <c r="D32" s="61">
        <v>28</v>
      </c>
      <c r="E32" s="63">
        <v>0</v>
      </c>
    </row>
    <row r="33" spans="1:5" x14ac:dyDescent="0.2">
      <c r="A33" s="61">
        <v>29</v>
      </c>
      <c r="B33" s="62">
        <v>20.25</v>
      </c>
      <c r="C33" s="59"/>
      <c r="D33" s="61">
        <v>29</v>
      </c>
      <c r="E33" s="63">
        <v>0</v>
      </c>
    </row>
    <row r="34" spans="1:5" x14ac:dyDescent="0.2">
      <c r="A34" s="61">
        <v>30</v>
      </c>
      <c r="B34" s="62">
        <v>20.81</v>
      </c>
      <c r="C34" s="59"/>
      <c r="D34" s="61">
        <v>30</v>
      </c>
      <c r="E34" s="63">
        <v>0</v>
      </c>
    </row>
    <row r="35" spans="1:5" x14ac:dyDescent="0.2">
      <c r="A35" s="61">
        <v>31</v>
      </c>
      <c r="B35" s="62">
        <v>21.37</v>
      </c>
      <c r="C35" s="59"/>
      <c r="D35" s="61">
        <v>31</v>
      </c>
      <c r="E35" s="63">
        <v>0</v>
      </c>
    </row>
    <row r="36" spans="1:5" x14ac:dyDescent="0.2">
      <c r="A36" s="61">
        <v>32</v>
      </c>
      <c r="B36" s="62">
        <v>21.93</v>
      </c>
      <c r="C36" s="59"/>
      <c r="D36" s="61">
        <v>32</v>
      </c>
      <c r="E36" s="63">
        <v>0</v>
      </c>
    </row>
    <row r="37" spans="1:5" x14ac:dyDescent="0.2">
      <c r="A37" s="61">
        <v>33</v>
      </c>
      <c r="B37" s="62">
        <v>22.49</v>
      </c>
      <c r="C37" s="59"/>
      <c r="D37" s="61">
        <v>33</v>
      </c>
      <c r="E37" s="63">
        <v>0</v>
      </c>
    </row>
    <row r="38" spans="1:5" x14ac:dyDescent="0.2">
      <c r="A38" s="61">
        <v>34</v>
      </c>
      <c r="B38" s="62">
        <v>23.06</v>
      </c>
      <c r="C38" s="59"/>
      <c r="D38" s="61">
        <v>34</v>
      </c>
      <c r="E38" s="63">
        <v>0</v>
      </c>
    </row>
    <row r="39" spans="1:5" x14ac:dyDescent="0.2">
      <c r="A39" s="61">
        <v>35</v>
      </c>
      <c r="B39" s="62">
        <v>23.62</v>
      </c>
      <c r="C39" s="59"/>
      <c r="D39" s="61">
        <v>35</v>
      </c>
      <c r="E39" s="63">
        <v>0</v>
      </c>
    </row>
    <row r="40" spans="1:5" x14ac:dyDescent="0.2">
      <c r="A40" s="61">
        <v>36</v>
      </c>
      <c r="B40" s="62">
        <v>24.18</v>
      </c>
      <c r="C40" s="59"/>
      <c r="D40" s="61">
        <v>36</v>
      </c>
      <c r="E40" s="63">
        <v>0</v>
      </c>
    </row>
    <row r="41" spans="1:5" x14ac:dyDescent="0.2">
      <c r="A41" s="61">
        <v>37</v>
      </c>
      <c r="B41" s="62">
        <v>24.74</v>
      </c>
      <c r="C41" s="59"/>
      <c r="D41" s="61">
        <v>37</v>
      </c>
      <c r="E41" s="63">
        <v>0</v>
      </c>
    </row>
    <row r="42" spans="1:5" x14ac:dyDescent="0.2">
      <c r="A42" s="61">
        <v>38</v>
      </c>
      <c r="B42" s="62">
        <v>25.3</v>
      </c>
      <c r="C42" s="59"/>
      <c r="D42" s="61">
        <v>38</v>
      </c>
      <c r="E42" s="63">
        <v>0</v>
      </c>
    </row>
    <row r="43" spans="1:5" x14ac:dyDescent="0.2">
      <c r="A43" s="61">
        <v>39</v>
      </c>
      <c r="B43" s="62">
        <v>25.86</v>
      </c>
      <c r="C43" s="59"/>
      <c r="D43" s="61">
        <v>39</v>
      </c>
      <c r="E43" s="63">
        <v>0</v>
      </c>
    </row>
    <row r="44" spans="1:5" x14ac:dyDescent="0.2">
      <c r="A44" s="61">
        <v>40</v>
      </c>
      <c r="B44" s="62">
        <v>26.42</v>
      </c>
      <c r="C44" s="59"/>
      <c r="D44" s="61">
        <v>40</v>
      </c>
      <c r="E44" s="63">
        <v>0</v>
      </c>
    </row>
    <row r="45" spans="1:5" x14ac:dyDescent="0.2">
      <c r="A45" s="61">
        <v>41</v>
      </c>
      <c r="B45" s="62">
        <v>26.97</v>
      </c>
      <c r="C45" s="59"/>
      <c r="D45" s="61">
        <v>41</v>
      </c>
      <c r="E45" s="63">
        <v>0</v>
      </c>
    </row>
    <row r="46" spans="1:5" x14ac:dyDescent="0.2">
      <c r="A46" s="61">
        <v>42</v>
      </c>
      <c r="B46" s="62">
        <v>27.53</v>
      </c>
      <c r="C46" s="59"/>
      <c r="D46" s="61">
        <v>42</v>
      </c>
      <c r="E46" s="63">
        <v>0</v>
      </c>
    </row>
    <row r="47" spans="1:5" x14ac:dyDescent="0.2">
      <c r="A47" s="61">
        <v>43</v>
      </c>
      <c r="B47" s="62">
        <v>28.09</v>
      </c>
      <c r="C47" s="59"/>
      <c r="D47" s="61">
        <v>43</v>
      </c>
      <c r="E47" s="63">
        <v>0</v>
      </c>
    </row>
    <row r="48" spans="1:5" x14ac:dyDescent="0.2">
      <c r="A48" s="61">
        <v>44</v>
      </c>
      <c r="B48" s="62">
        <v>28.64</v>
      </c>
      <c r="C48" s="59"/>
      <c r="D48" s="61">
        <v>44</v>
      </c>
      <c r="E48" s="63">
        <v>0</v>
      </c>
    </row>
    <row r="49" spans="1:5" x14ac:dyDescent="0.2">
      <c r="A49" s="61">
        <v>45</v>
      </c>
      <c r="B49" s="62">
        <v>29.2</v>
      </c>
      <c r="C49" s="59"/>
      <c r="D49" s="61">
        <v>45</v>
      </c>
      <c r="E49" s="63">
        <v>0</v>
      </c>
    </row>
    <row r="50" spans="1:5" x14ac:dyDescent="0.2">
      <c r="A50" s="61">
        <v>46</v>
      </c>
      <c r="B50" s="62">
        <v>29.75</v>
      </c>
      <c r="C50" s="59"/>
      <c r="D50" s="61">
        <v>46</v>
      </c>
      <c r="E50" s="63">
        <v>0</v>
      </c>
    </row>
    <row r="51" spans="1:5" x14ac:dyDescent="0.2">
      <c r="A51" s="61">
        <v>47</v>
      </c>
      <c r="B51" s="62">
        <v>30.31</v>
      </c>
      <c r="C51" s="59"/>
      <c r="D51" s="61">
        <v>47</v>
      </c>
      <c r="E51" s="63">
        <v>0</v>
      </c>
    </row>
    <row r="52" spans="1:5" x14ac:dyDescent="0.2">
      <c r="A52" s="61">
        <v>48</v>
      </c>
      <c r="B52" s="62">
        <v>30.86</v>
      </c>
      <c r="C52" s="59"/>
      <c r="D52" s="61">
        <v>48</v>
      </c>
      <c r="E52" s="63">
        <v>0</v>
      </c>
    </row>
    <row r="53" spans="1:5" x14ac:dyDescent="0.2">
      <c r="A53" s="61">
        <v>49</v>
      </c>
      <c r="B53" s="62">
        <v>31.42</v>
      </c>
      <c r="C53" s="59"/>
      <c r="D53" s="61">
        <v>49</v>
      </c>
      <c r="E53" s="63">
        <v>0</v>
      </c>
    </row>
    <row r="54" spans="1:5" x14ac:dyDescent="0.2">
      <c r="A54" s="61">
        <v>50</v>
      </c>
      <c r="B54" s="62">
        <v>31.98</v>
      </c>
      <c r="C54" s="59"/>
      <c r="D54" s="61">
        <v>50</v>
      </c>
      <c r="E54" s="63">
        <v>0</v>
      </c>
    </row>
    <row r="55" spans="1:5" x14ac:dyDescent="0.2">
      <c r="A55" s="61">
        <v>51</v>
      </c>
      <c r="B55" s="62">
        <v>32.54</v>
      </c>
      <c r="C55" s="59"/>
      <c r="D55" s="61">
        <v>51</v>
      </c>
      <c r="E55" s="63">
        <v>0</v>
      </c>
    </row>
    <row r="56" spans="1:5" x14ac:dyDescent="0.2">
      <c r="A56" s="61">
        <v>52</v>
      </c>
      <c r="B56" s="62">
        <v>33.1</v>
      </c>
      <c r="C56" s="59"/>
      <c r="D56" s="61">
        <v>52</v>
      </c>
      <c r="E56" s="63">
        <v>0</v>
      </c>
    </row>
    <row r="57" spans="1:5" x14ac:dyDescent="0.2">
      <c r="A57" s="61">
        <v>53</v>
      </c>
      <c r="B57" s="62">
        <v>33.659999999999997</v>
      </c>
      <c r="C57" s="59"/>
      <c r="D57" s="61">
        <v>53</v>
      </c>
      <c r="E57" s="63">
        <v>0</v>
      </c>
    </row>
    <row r="58" spans="1:5" x14ac:dyDescent="0.2">
      <c r="A58" s="61">
        <v>54</v>
      </c>
      <c r="B58" s="62">
        <v>34.22</v>
      </c>
      <c r="C58" s="59"/>
      <c r="D58" s="61">
        <v>54</v>
      </c>
      <c r="E58" s="63">
        <v>0</v>
      </c>
    </row>
    <row r="59" spans="1:5" x14ac:dyDescent="0.2">
      <c r="A59" s="61">
        <v>55</v>
      </c>
      <c r="B59" s="62">
        <v>34.78</v>
      </c>
      <c r="C59" s="59"/>
      <c r="D59" s="61">
        <v>55</v>
      </c>
      <c r="E59" s="63">
        <v>0</v>
      </c>
    </row>
    <row r="60" spans="1:5" x14ac:dyDescent="0.2">
      <c r="A60" s="61">
        <v>56</v>
      </c>
      <c r="B60" s="62">
        <v>35.340000000000003</v>
      </c>
      <c r="C60" s="59"/>
      <c r="D60" s="61">
        <v>56</v>
      </c>
      <c r="E60" s="63">
        <v>0</v>
      </c>
    </row>
    <row r="61" spans="1:5" x14ac:dyDescent="0.2">
      <c r="A61" s="61">
        <v>57</v>
      </c>
      <c r="B61" s="62">
        <v>35.9</v>
      </c>
      <c r="C61" s="59"/>
      <c r="D61" s="61">
        <v>57</v>
      </c>
      <c r="E61" s="63">
        <v>0</v>
      </c>
    </row>
    <row r="62" spans="1:5" x14ac:dyDescent="0.2">
      <c r="A62" s="61">
        <v>58</v>
      </c>
      <c r="B62" s="62">
        <v>36.46</v>
      </c>
      <c r="C62" s="59"/>
      <c r="D62" s="61">
        <v>58</v>
      </c>
      <c r="E62" s="63">
        <v>0</v>
      </c>
    </row>
    <row r="63" spans="1:5" x14ac:dyDescent="0.2">
      <c r="A63" s="61">
        <v>59</v>
      </c>
      <c r="B63" s="62">
        <v>37.03</v>
      </c>
      <c r="C63" s="59"/>
      <c r="D63" s="61">
        <v>59</v>
      </c>
      <c r="E63" s="63">
        <v>0</v>
      </c>
    </row>
    <row r="64" spans="1:5" x14ac:dyDescent="0.2">
      <c r="A64" s="61">
        <v>60</v>
      </c>
      <c r="B64" s="62">
        <v>37.590000000000003</v>
      </c>
      <c r="C64" s="59"/>
      <c r="D64" s="61">
        <v>60</v>
      </c>
      <c r="E64" s="63">
        <v>0</v>
      </c>
    </row>
    <row r="65" spans="1:5" x14ac:dyDescent="0.2">
      <c r="A65" s="61">
        <v>61</v>
      </c>
      <c r="B65" s="62">
        <v>38.15</v>
      </c>
      <c r="C65" s="59"/>
      <c r="D65" s="61">
        <v>61</v>
      </c>
      <c r="E65" s="63">
        <v>0</v>
      </c>
    </row>
    <row r="66" spans="1:5" x14ac:dyDescent="0.2">
      <c r="A66" s="61">
        <v>62</v>
      </c>
      <c r="B66" s="62">
        <v>38.71</v>
      </c>
      <c r="C66" s="59"/>
      <c r="D66" s="61">
        <v>62</v>
      </c>
      <c r="E66" s="63">
        <v>0</v>
      </c>
    </row>
    <row r="67" spans="1:5" x14ac:dyDescent="0.2">
      <c r="A67" s="61">
        <v>63</v>
      </c>
      <c r="B67" s="62">
        <v>39.270000000000003</v>
      </c>
      <c r="C67" s="59"/>
      <c r="D67" s="61">
        <v>63</v>
      </c>
      <c r="E67" s="63">
        <v>0</v>
      </c>
    </row>
    <row r="68" spans="1:5" x14ac:dyDescent="0.2">
      <c r="A68" s="61">
        <v>64</v>
      </c>
      <c r="B68" s="62">
        <v>39.83</v>
      </c>
      <c r="C68" s="59"/>
      <c r="D68" s="61">
        <v>64</v>
      </c>
      <c r="E68" s="63">
        <v>0</v>
      </c>
    </row>
    <row r="69" spans="1:5" x14ac:dyDescent="0.2">
      <c r="A69" s="61">
        <v>65</v>
      </c>
      <c r="B69" s="62">
        <v>40.39</v>
      </c>
      <c r="C69" s="59"/>
      <c r="D69" s="61">
        <v>65</v>
      </c>
      <c r="E69" s="63">
        <v>0</v>
      </c>
    </row>
    <row r="70" spans="1:5" x14ac:dyDescent="0.2">
      <c r="A70" s="61">
        <v>66</v>
      </c>
      <c r="B70" s="62">
        <v>40.950000000000003</v>
      </c>
      <c r="C70" s="59"/>
      <c r="D70" s="61">
        <v>66</v>
      </c>
      <c r="E70" s="63">
        <v>0</v>
      </c>
    </row>
    <row r="71" spans="1:5" x14ac:dyDescent="0.2">
      <c r="A71" s="61">
        <v>67</v>
      </c>
      <c r="B71" s="62">
        <v>41.52</v>
      </c>
      <c r="C71" s="59"/>
      <c r="D71" s="61">
        <v>67</v>
      </c>
      <c r="E71" s="63">
        <v>0</v>
      </c>
    </row>
    <row r="72" spans="1:5" x14ac:dyDescent="0.2">
      <c r="A72" s="61">
        <v>68</v>
      </c>
      <c r="B72" s="62">
        <v>42.08</v>
      </c>
      <c r="C72" s="59"/>
      <c r="D72" s="61">
        <v>68</v>
      </c>
      <c r="E72" s="63">
        <v>0</v>
      </c>
    </row>
    <row r="73" spans="1:5" x14ac:dyDescent="0.2">
      <c r="A73" s="61">
        <v>69</v>
      </c>
      <c r="B73" s="62">
        <v>42.64</v>
      </c>
      <c r="C73" s="59"/>
      <c r="D73" s="61">
        <v>69</v>
      </c>
      <c r="E73" s="63">
        <v>0</v>
      </c>
    </row>
    <row r="74" spans="1:5" x14ac:dyDescent="0.2">
      <c r="A74" s="61">
        <v>70</v>
      </c>
      <c r="B74" s="62">
        <v>43.19</v>
      </c>
      <c r="C74" s="59"/>
      <c r="D74" s="61">
        <v>70</v>
      </c>
      <c r="E74" s="63">
        <v>0</v>
      </c>
    </row>
    <row r="75" spans="1:5" x14ac:dyDescent="0.2">
      <c r="A75" s="61">
        <v>71</v>
      </c>
      <c r="B75" s="62">
        <v>43.75</v>
      </c>
      <c r="C75" s="59"/>
      <c r="D75" s="61">
        <v>71</v>
      </c>
      <c r="E75" s="63">
        <v>0</v>
      </c>
    </row>
    <row r="76" spans="1:5" x14ac:dyDescent="0.2">
      <c r="A76" s="61">
        <v>72</v>
      </c>
      <c r="B76" s="62">
        <v>44.31</v>
      </c>
      <c r="C76" s="59"/>
      <c r="D76" s="61">
        <v>72</v>
      </c>
      <c r="E76" s="63">
        <v>0</v>
      </c>
    </row>
    <row r="77" spans="1:5" x14ac:dyDescent="0.2">
      <c r="A77" s="61">
        <v>73</v>
      </c>
      <c r="B77" s="62">
        <v>44.87</v>
      </c>
      <c r="C77" s="59"/>
      <c r="D77" s="61">
        <v>73</v>
      </c>
      <c r="E77" s="63">
        <v>0</v>
      </c>
    </row>
    <row r="78" spans="1:5" x14ac:dyDescent="0.2">
      <c r="A78" s="61">
        <v>74</v>
      </c>
      <c r="B78" s="62">
        <v>45.44</v>
      </c>
      <c r="C78" s="59"/>
      <c r="D78" s="61">
        <v>74</v>
      </c>
      <c r="E78" s="63">
        <v>0</v>
      </c>
    </row>
    <row r="79" spans="1:5" x14ac:dyDescent="0.2">
      <c r="A79" s="61">
        <v>75</v>
      </c>
      <c r="B79" s="62">
        <v>46</v>
      </c>
      <c r="C79" s="59"/>
      <c r="D79" s="61">
        <v>75</v>
      </c>
      <c r="E79" s="63">
        <v>0</v>
      </c>
    </row>
    <row r="80" spans="1:5" x14ac:dyDescent="0.2">
      <c r="A80" s="61">
        <v>76</v>
      </c>
      <c r="B80" s="62">
        <v>46.56</v>
      </c>
      <c r="C80" s="59"/>
      <c r="D80" s="61">
        <v>76</v>
      </c>
      <c r="E80" s="63">
        <v>0</v>
      </c>
    </row>
    <row r="81" spans="1:8" x14ac:dyDescent="0.2">
      <c r="A81" s="61">
        <v>77</v>
      </c>
      <c r="B81" s="62">
        <v>47.12</v>
      </c>
      <c r="C81" s="59"/>
      <c r="D81" s="61">
        <v>77</v>
      </c>
      <c r="E81" s="63">
        <v>0</v>
      </c>
    </row>
    <row r="82" spans="1:8" x14ac:dyDescent="0.2">
      <c r="A82" s="61">
        <v>78</v>
      </c>
      <c r="B82" s="62">
        <v>47.68</v>
      </c>
      <c r="C82" s="59"/>
      <c r="D82" s="61">
        <v>78</v>
      </c>
      <c r="E82" s="63">
        <v>0</v>
      </c>
    </row>
    <row r="83" spans="1:8" x14ac:dyDescent="0.2">
      <c r="A83" s="61">
        <v>79</v>
      </c>
      <c r="B83" s="62">
        <v>48.24</v>
      </c>
      <c r="C83" s="59"/>
      <c r="D83" s="61">
        <v>79</v>
      </c>
      <c r="E83" s="63">
        <v>0</v>
      </c>
    </row>
    <row r="84" spans="1:8" x14ac:dyDescent="0.2">
      <c r="A84" s="61">
        <v>80</v>
      </c>
      <c r="B84" s="62">
        <v>48.79</v>
      </c>
      <c r="C84" s="59"/>
      <c r="D84" s="61">
        <v>80</v>
      </c>
      <c r="E84" s="63">
        <v>0</v>
      </c>
    </row>
    <row r="85" spans="1:8" x14ac:dyDescent="0.2">
      <c r="A85" s="61">
        <v>81</v>
      </c>
      <c r="B85" s="62">
        <v>49.352813999999988</v>
      </c>
      <c r="C85" s="59"/>
      <c r="D85" s="61">
        <v>81</v>
      </c>
      <c r="E85" s="63">
        <v>0</v>
      </c>
      <c r="H85" s="65"/>
    </row>
    <row r="86" spans="1:8" x14ac:dyDescent="0.2">
      <c r="A86" s="61">
        <v>82</v>
      </c>
      <c r="B86" s="62">
        <v>49.907339999999998</v>
      </c>
      <c r="C86" s="59"/>
      <c r="D86" s="61">
        <v>82</v>
      </c>
      <c r="E86" s="63">
        <v>0</v>
      </c>
    </row>
    <row r="87" spans="1:8" x14ac:dyDescent="0.2">
      <c r="A87" s="61">
        <v>83</v>
      </c>
      <c r="B87" s="62">
        <v>50.472134999999994</v>
      </c>
      <c r="C87" s="59"/>
      <c r="D87" s="61">
        <v>83</v>
      </c>
      <c r="E87" s="63">
        <v>0</v>
      </c>
    </row>
    <row r="88" spans="1:8" x14ac:dyDescent="0.2">
      <c r="A88" s="61">
        <v>84</v>
      </c>
      <c r="B88" s="62">
        <v>51.026660999999997</v>
      </c>
      <c r="C88" s="59"/>
      <c r="D88" s="61">
        <v>84</v>
      </c>
      <c r="E88" s="63">
        <v>0</v>
      </c>
    </row>
    <row r="89" spans="1:8" x14ac:dyDescent="0.2">
      <c r="A89" s="61">
        <v>85</v>
      </c>
      <c r="B89" s="62">
        <v>51.591455999999994</v>
      </c>
      <c r="C89" s="59"/>
      <c r="D89" s="61">
        <v>85</v>
      </c>
      <c r="E89" s="63">
        <v>0</v>
      </c>
    </row>
    <row r="90" spans="1:8" x14ac:dyDescent="0.2">
      <c r="A90" s="61">
        <v>86</v>
      </c>
      <c r="B90" s="62">
        <v>52.156250999999997</v>
      </c>
      <c r="C90" s="59"/>
      <c r="D90" s="61">
        <v>86</v>
      </c>
      <c r="E90" s="63">
        <v>0</v>
      </c>
    </row>
    <row r="91" spans="1:8" x14ac:dyDescent="0.2">
      <c r="A91" s="61">
        <v>87</v>
      </c>
      <c r="B91" s="62">
        <v>52.710776999999993</v>
      </c>
      <c r="C91" s="59"/>
      <c r="D91" s="61">
        <v>87</v>
      </c>
      <c r="E91" s="63">
        <v>0</v>
      </c>
    </row>
    <row r="92" spans="1:8" x14ac:dyDescent="0.2">
      <c r="A92" s="61">
        <v>88</v>
      </c>
      <c r="B92" s="62">
        <v>53.27557199999999</v>
      </c>
      <c r="C92" s="59"/>
      <c r="D92" s="61">
        <v>88</v>
      </c>
      <c r="E92" s="63">
        <v>0</v>
      </c>
    </row>
    <row r="93" spans="1:8" x14ac:dyDescent="0.2">
      <c r="A93" s="61">
        <v>89</v>
      </c>
      <c r="B93" s="62">
        <v>53.830098</v>
      </c>
      <c r="C93" s="59"/>
      <c r="D93" s="61">
        <v>89</v>
      </c>
      <c r="E93" s="63">
        <v>0</v>
      </c>
    </row>
    <row r="94" spans="1:8" x14ac:dyDescent="0.2">
      <c r="A94" s="61">
        <v>90</v>
      </c>
      <c r="B94" s="62">
        <v>54.394892999999996</v>
      </c>
      <c r="C94" s="59"/>
      <c r="D94" s="61">
        <v>90</v>
      </c>
      <c r="E94" s="63">
        <v>0</v>
      </c>
    </row>
    <row r="95" spans="1:8" x14ac:dyDescent="0.2">
      <c r="A95" s="61">
        <v>91</v>
      </c>
      <c r="B95" s="62">
        <v>54.959687999999993</v>
      </c>
      <c r="C95" s="59"/>
      <c r="D95" s="61">
        <v>91</v>
      </c>
      <c r="E95" s="64">
        <v>0.56281399999998882</v>
      </c>
      <c r="G95" s="32"/>
    </row>
    <row r="96" spans="1:8" x14ac:dyDescent="0.2">
      <c r="A96" s="61">
        <v>92</v>
      </c>
      <c r="B96" s="62">
        <v>55.524482999999996</v>
      </c>
      <c r="C96" s="59"/>
      <c r="D96" s="61">
        <v>92</v>
      </c>
      <c r="E96" s="64">
        <v>1.1173399999999987</v>
      </c>
      <c r="G96" s="32"/>
    </row>
    <row r="97" spans="1:7" x14ac:dyDescent="0.2">
      <c r="A97" s="61">
        <v>93</v>
      </c>
      <c r="B97" s="62">
        <v>56.089277999999993</v>
      </c>
      <c r="C97" s="59"/>
      <c r="D97" s="61">
        <v>93</v>
      </c>
      <c r="E97" s="64">
        <v>1.6821349999999953</v>
      </c>
      <c r="G97" s="32"/>
    </row>
    <row r="98" spans="1:7" x14ac:dyDescent="0.2">
      <c r="A98" s="61">
        <v>94</v>
      </c>
      <c r="B98" s="62">
        <v>56.643803999999996</v>
      </c>
      <c r="C98" s="59"/>
      <c r="D98" s="61">
        <v>94</v>
      </c>
      <c r="E98" s="64">
        <v>2.236660999999998</v>
      </c>
      <c r="G98" s="32"/>
    </row>
    <row r="99" spans="1:7" x14ac:dyDescent="0.2">
      <c r="A99" s="61">
        <v>95</v>
      </c>
      <c r="B99" s="62">
        <v>57.208598999999992</v>
      </c>
      <c r="C99" s="59"/>
      <c r="D99" s="61">
        <v>95</v>
      </c>
      <c r="E99" s="64">
        <v>2.8014559999999946</v>
      </c>
      <c r="G99" s="32"/>
    </row>
    <row r="100" spans="1:7" x14ac:dyDescent="0.2">
      <c r="A100" s="61">
        <v>96</v>
      </c>
      <c r="B100" s="62">
        <v>57.773393999999996</v>
      </c>
      <c r="C100" s="59"/>
      <c r="D100" s="61">
        <v>96</v>
      </c>
      <c r="E100" s="64">
        <v>3.3662509999999983</v>
      </c>
      <c r="G100" s="32"/>
    </row>
    <row r="101" spans="1:7" x14ac:dyDescent="0.2">
      <c r="A101" s="61">
        <v>97</v>
      </c>
      <c r="B101" s="62">
        <v>58.338189</v>
      </c>
      <c r="C101" s="59"/>
      <c r="D101" s="61">
        <v>97</v>
      </c>
      <c r="E101" s="64">
        <v>3.920776999999994</v>
      </c>
      <c r="G101" s="32"/>
    </row>
    <row r="102" spans="1:7" x14ac:dyDescent="0.2">
      <c r="A102" s="61">
        <v>98</v>
      </c>
      <c r="B102" s="62">
        <v>58.902983999999996</v>
      </c>
      <c r="C102" s="59"/>
      <c r="D102" s="61">
        <v>98</v>
      </c>
      <c r="E102" s="64">
        <v>4.4855719999999906</v>
      </c>
      <c r="G102" s="32"/>
    </row>
    <row r="103" spans="1:7" x14ac:dyDescent="0.2">
      <c r="A103" s="61">
        <v>99</v>
      </c>
      <c r="B103" s="62">
        <v>59.467778999999993</v>
      </c>
      <c r="C103" s="59"/>
      <c r="D103" s="61">
        <v>99</v>
      </c>
      <c r="E103" s="64">
        <v>5.0400980000000004</v>
      </c>
      <c r="G103" s="32"/>
    </row>
    <row r="104" spans="1:7" x14ac:dyDescent="0.2">
      <c r="A104" s="61">
        <v>100</v>
      </c>
      <c r="B104" s="62">
        <v>60.022304999999989</v>
      </c>
      <c r="C104" s="59"/>
      <c r="D104" s="61">
        <v>100</v>
      </c>
      <c r="E104" s="64">
        <v>5.604892999999997</v>
      </c>
      <c r="G104" s="32"/>
    </row>
    <row r="105" spans="1:7" x14ac:dyDescent="0.2">
      <c r="A105" s="61">
        <v>101</v>
      </c>
      <c r="B105" s="62">
        <v>60.576830999999991</v>
      </c>
      <c r="C105" s="59"/>
      <c r="D105" s="61">
        <v>101</v>
      </c>
      <c r="E105" s="64">
        <v>6.1696879999999936</v>
      </c>
      <c r="G105" s="32"/>
    </row>
    <row r="106" spans="1:7" x14ac:dyDescent="0.2">
      <c r="A106" s="61">
        <v>102</v>
      </c>
      <c r="B106" s="62">
        <v>61.141625999999995</v>
      </c>
      <c r="C106" s="59"/>
      <c r="D106" s="61">
        <v>102</v>
      </c>
      <c r="E106" s="64">
        <v>6.7344829999999973</v>
      </c>
      <c r="G106" s="32"/>
    </row>
    <row r="107" spans="1:7" x14ac:dyDescent="0.2">
      <c r="A107" s="61">
        <v>103</v>
      </c>
      <c r="B107" s="62">
        <v>61.696151999999991</v>
      </c>
      <c r="C107" s="59"/>
      <c r="D107" s="61">
        <v>103</v>
      </c>
      <c r="E107" s="64">
        <v>7.2992779999999939</v>
      </c>
      <c r="G107" s="32"/>
    </row>
    <row r="108" spans="1:7" x14ac:dyDescent="0.2">
      <c r="A108" s="61">
        <v>104</v>
      </c>
      <c r="B108" s="62">
        <v>62.260946999999987</v>
      </c>
      <c r="C108" s="59"/>
      <c r="D108" s="61">
        <v>104</v>
      </c>
      <c r="E108" s="64">
        <v>7.8538039999999967</v>
      </c>
      <c r="G108" s="32"/>
    </row>
    <row r="109" spans="1:7" x14ac:dyDescent="0.2">
      <c r="A109" s="61">
        <v>105</v>
      </c>
      <c r="B109" s="62">
        <v>62.815472999999997</v>
      </c>
      <c r="C109" s="59"/>
      <c r="D109" s="61">
        <v>105</v>
      </c>
      <c r="E109" s="64">
        <v>8.4185989999999933</v>
      </c>
      <c r="G109" s="32"/>
    </row>
    <row r="110" spans="1:7" x14ac:dyDescent="0.2">
      <c r="A110" s="61">
        <v>106</v>
      </c>
      <c r="B110" s="62">
        <v>63.380267999999994</v>
      </c>
      <c r="C110" s="59"/>
      <c r="D110" s="61">
        <v>106</v>
      </c>
      <c r="E110" s="64">
        <v>8.983393999999997</v>
      </c>
      <c r="G110" s="32"/>
    </row>
    <row r="111" spans="1:7" x14ac:dyDescent="0.2">
      <c r="A111" s="61">
        <v>107</v>
      </c>
      <c r="B111" s="62">
        <v>63.934793999999997</v>
      </c>
      <c r="C111" s="59"/>
      <c r="D111" s="61">
        <v>107</v>
      </c>
      <c r="E111" s="64">
        <v>9.5481890000000007</v>
      </c>
      <c r="G111" s="32"/>
    </row>
    <row r="112" spans="1:7" x14ac:dyDescent="0.2">
      <c r="A112" s="61">
        <v>108</v>
      </c>
      <c r="B112" s="62">
        <v>64.499589</v>
      </c>
      <c r="C112" s="59"/>
      <c r="D112" s="61">
        <v>108</v>
      </c>
      <c r="E112" s="64">
        <v>10.112983999999997</v>
      </c>
      <c r="G112" s="32"/>
    </row>
    <row r="113" spans="1:7" x14ac:dyDescent="0.2">
      <c r="A113" s="61">
        <v>109</v>
      </c>
      <c r="B113" s="62">
        <v>65.054114999999996</v>
      </c>
      <c r="C113" s="59"/>
      <c r="D113" s="61">
        <v>109</v>
      </c>
      <c r="E113" s="64">
        <v>10.677778999999994</v>
      </c>
      <c r="G113" s="32"/>
    </row>
    <row r="114" spans="1:7" x14ac:dyDescent="0.2">
      <c r="A114" s="61">
        <v>110</v>
      </c>
      <c r="B114" s="62">
        <v>65.61891</v>
      </c>
      <c r="C114" s="59"/>
      <c r="D114" s="61">
        <v>110</v>
      </c>
      <c r="E114" s="64">
        <v>11.23230499999999</v>
      </c>
      <c r="G114" s="32"/>
    </row>
    <row r="115" spans="1:7" x14ac:dyDescent="0.2">
      <c r="A115" s="61">
        <v>111</v>
      </c>
      <c r="B115" s="62">
        <v>66.173435999999995</v>
      </c>
      <c r="C115" s="59"/>
      <c r="D115" s="61">
        <v>111</v>
      </c>
      <c r="E115" s="64">
        <v>11.786830999999992</v>
      </c>
      <c r="G115" s="32"/>
    </row>
    <row r="116" spans="1:7" x14ac:dyDescent="0.2">
      <c r="A116" s="61">
        <v>112</v>
      </c>
      <c r="B116" s="62">
        <v>66.738230999999985</v>
      </c>
      <c r="C116" s="59"/>
      <c r="D116" s="61">
        <v>112</v>
      </c>
      <c r="E116" s="64">
        <v>12.351625999999996</v>
      </c>
      <c r="G116" s="32"/>
    </row>
    <row r="117" spans="1:7" x14ac:dyDescent="0.2">
      <c r="A117" s="61">
        <v>113</v>
      </c>
      <c r="B117" s="62">
        <v>67.292756999999995</v>
      </c>
      <c r="C117" s="59"/>
      <c r="D117" s="61">
        <v>113</v>
      </c>
      <c r="E117" s="64">
        <v>12.906151999999992</v>
      </c>
      <c r="G117" s="32"/>
    </row>
    <row r="118" spans="1:7" x14ac:dyDescent="0.2">
      <c r="A118" s="61">
        <v>114</v>
      </c>
      <c r="B118" s="62">
        <v>67.857551999999998</v>
      </c>
      <c r="C118" s="59"/>
      <c r="D118" s="61">
        <v>114</v>
      </c>
      <c r="E118" s="64">
        <v>13.470946999999988</v>
      </c>
      <c r="G118" s="32"/>
    </row>
    <row r="119" spans="1:7" x14ac:dyDescent="0.2">
      <c r="A119" s="61">
        <v>115</v>
      </c>
      <c r="B119" s="62">
        <v>68.412077999999994</v>
      </c>
      <c r="C119" s="59"/>
      <c r="D119" s="61">
        <v>115</v>
      </c>
      <c r="E119" s="64">
        <v>14.025472999999998</v>
      </c>
      <c r="G119" s="32"/>
    </row>
    <row r="120" spans="1:7" x14ac:dyDescent="0.2">
      <c r="A120" s="61">
        <v>116</v>
      </c>
      <c r="B120" s="62">
        <v>68.976872999999998</v>
      </c>
      <c r="C120" s="59"/>
      <c r="D120" s="61">
        <v>116</v>
      </c>
      <c r="E120" s="64">
        <v>14.590267999999995</v>
      </c>
      <c r="G120" s="32"/>
    </row>
    <row r="121" spans="1:7" x14ac:dyDescent="0.2">
      <c r="A121" s="61">
        <v>117</v>
      </c>
      <c r="B121" s="62">
        <v>69.531398999999993</v>
      </c>
      <c r="C121" s="59"/>
      <c r="D121" s="61">
        <v>117</v>
      </c>
      <c r="E121" s="64">
        <v>15.144793999999997</v>
      </c>
      <c r="G121" s="32"/>
    </row>
    <row r="122" spans="1:7" x14ac:dyDescent="0.2">
      <c r="A122" s="61">
        <v>118</v>
      </c>
      <c r="B122" s="62">
        <v>70.096193999999983</v>
      </c>
      <c r="C122" s="59"/>
      <c r="D122" s="61">
        <v>118</v>
      </c>
      <c r="E122" s="64">
        <v>15.709589000000001</v>
      </c>
      <c r="G122" s="32"/>
    </row>
    <row r="123" spans="1:7" x14ac:dyDescent="0.2">
      <c r="A123" s="61">
        <v>119</v>
      </c>
      <c r="B123" s="62">
        <v>70.650719999999993</v>
      </c>
      <c r="C123" s="59"/>
      <c r="D123" s="61">
        <v>119</v>
      </c>
      <c r="E123" s="64">
        <v>16.264114999999997</v>
      </c>
      <c r="G123" s="32"/>
    </row>
    <row r="124" spans="1:7" x14ac:dyDescent="0.2">
      <c r="A124" s="61">
        <v>120</v>
      </c>
      <c r="B124" s="62">
        <v>71.205246000000002</v>
      </c>
      <c r="C124" s="59"/>
      <c r="D124" s="61">
        <v>120</v>
      </c>
      <c r="E124" s="64">
        <v>16.82891</v>
      </c>
      <c r="G124" s="32"/>
    </row>
    <row r="125" spans="1:7" x14ac:dyDescent="0.2">
      <c r="A125" s="61">
        <v>121</v>
      </c>
      <c r="B125" s="62">
        <v>71.770040999999992</v>
      </c>
      <c r="C125" s="59"/>
      <c r="D125" s="61">
        <v>121</v>
      </c>
      <c r="E125" s="64">
        <v>17.383435999999996</v>
      </c>
    </row>
    <row r="126" spans="1:7" x14ac:dyDescent="0.2">
      <c r="A126" s="61">
        <v>122</v>
      </c>
      <c r="B126" s="62">
        <v>72.324567000000002</v>
      </c>
      <c r="C126" s="59"/>
      <c r="D126" s="61">
        <v>122</v>
      </c>
      <c r="E126" s="64">
        <v>17.948230999999986</v>
      </c>
    </row>
    <row r="127" spans="1:7" x14ac:dyDescent="0.2">
      <c r="A127" s="61">
        <v>123</v>
      </c>
      <c r="B127" s="62">
        <v>72.889361999999977</v>
      </c>
      <c r="C127" s="59"/>
      <c r="D127" s="61">
        <v>123</v>
      </c>
      <c r="E127" s="64">
        <v>18.502756999999995</v>
      </c>
    </row>
    <row r="128" spans="1:7" x14ac:dyDescent="0.2">
      <c r="A128" s="61">
        <v>124</v>
      </c>
      <c r="B128" s="62">
        <v>73.454156999999995</v>
      </c>
      <c r="C128" s="59"/>
      <c r="D128" s="61">
        <v>124</v>
      </c>
      <c r="E128" s="64">
        <v>19.067551999999999</v>
      </c>
    </row>
    <row r="129" spans="1:5" x14ac:dyDescent="0.2">
      <c r="A129" s="61">
        <v>125</v>
      </c>
      <c r="B129" s="62">
        <v>74.018951999999999</v>
      </c>
      <c r="C129" s="59"/>
      <c r="D129" s="61">
        <v>125</v>
      </c>
      <c r="E129" s="64">
        <v>19.622077999999995</v>
      </c>
    </row>
    <row r="130" spans="1:5" x14ac:dyDescent="0.2">
      <c r="A130" s="61">
        <v>126</v>
      </c>
      <c r="B130" s="62">
        <v>74.573477999999994</v>
      </c>
      <c r="C130" s="59"/>
      <c r="D130" s="61">
        <v>126</v>
      </c>
      <c r="E130" s="64">
        <v>20.186872999999999</v>
      </c>
    </row>
    <row r="131" spans="1:5" x14ac:dyDescent="0.2">
      <c r="A131" s="61">
        <v>127</v>
      </c>
      <c r="B131" s="62">
        <v>75.138272999999998</v>
      </c>
      <c r="C131" s="59"/>
      <c r="D131" s="61">
        <v>127</v>
      </c>
      <c r="E131" s="64">
        <v>20.741398999999994</v>
      </c>
    </row>
    <row r="132" spans="1:5" x14ac:dyDescent="0.2">
      <c r="A132" s="61">
        <v>128</v>
      </c>
      <c r="B132" s="62">
        <v>75.703067999999988</v>
      </c>
      <c r="C132" s="59"/>
      <c r="D132" s="61">
        <v>128</v>
      </c>
      <c r="E132" s="64">
        <v>21.306193999999984</v>
      </c>
    </row>
    <row r="133" spans="1:5" x14ac:dyDescent="0.2">
      <c r="A133" s="61">
        <v>129</v>
      </c>
      <c r="B133" s="62">
        <v>76.257593999999983</v>
      </c>
      <c r="C133" s="59"/>
      <c r="D133" s="61">
        <v>129</v>
      </c>
      <c r="E133" s="64">
        <v>21.860719999999993</v>
      </c>
    </row>
    <row r="134" spans="1:5" x14ac:dyDescent="0.2">
      <c r="A134" s="61">
        <v>130</v>
      </c>
      <c r="B134" s="62">
        <v>76.822389000000001</v>
      </c>
      <c r="C134" s="59"/>
      <c r="D134" s="61">
        <v>130</v>
      </c>
      <c r="E134" s="64">
        <v>22.415246000000003</v>
      </c>
    </row>
    <row r="135" spans="1:5" x14ac:dyDescent="0.2">
      <c r="A135" s="61">
        <v>131</v>
      </c>
      <c r="B135" s="62">
        <v>77.387183999999991</v>
      </c>
      <c r="C135" s="59"/>
      <c r="D135" s="61">
        <v>131</v>
      </c>
      <c r="E135" s="64">
        <v>22.980040999999993</v>
      </c>
    </row>
    <row r="136" spans="1:5" x14ac:dyDescent="0.2">
      <c r="A136" s="61">
        <v>132</v>
      </c>
      <c r="B136" s="62">
        <v>77.94171</v>
      </c>
      <c r="C136" s="59"/>
      <c r="D136" s="61">
        <v>132</v>
      </c>
      <c r="E136" s="64">
        <v>23.534567000000003</v>
      </c>
    </row>
    <row r="137" spans="1:5" x14ac:dyDescent="0.2">
      <c r="A137" s="61">
        <v>133</v>
      </c>
      <c r="B137" s="62">
        <v>78.506505000000004</v>
      </c>
      <c r="C137" s="59"/>
      <c r="D137" s="61">
        <v>133</v>
      </c>
      <c r="E137" s="64">
        <v>24.099361999999978</v>
      </c>
    </row>
    <row r="138" spans="1:5" x14ac:dyDescent="0.2">
      <c r="A138" s="61">
        <v>134</v>
      </c>
      <c r="B138" s="62">
        <v>79.071299999999994</v>
      </c>
      <c r="C138" s="59"/>
      <c r="D138" s="61">
        <v>134</v>
      </c>
      <c r="E138" s="64">
        <v>24.664156999999996</v>
      </c>
    </row>
    <row r="139" spans="1:5" x14ac:dyDescent="0.2">
      <c r="A139" s="61">
        <v>135</v>
      </c>
      <c r="B139" s="62">
        <v>79.636094999999997</v>
      </c>
      <c r="C139" s="59"/>
      <c r="D139" s="61">
        <v>135</v>
      </c>
      <c r="E139" s="64">
        <v>25.228952</v>
      </c>
    </row>
    <row r="140" spans="1:5" x14ac:dyDescent="0.2">
      <c r="A140" s="61">
        <v>136</v>
      </c>
      <c r="B140" s="62">
        <v>80.190620999999993</v>
      </c>
      <c r="C140" s="59"/>
      <c r="D140" s="61">
        <v>136</v>
      </c>
      <c r="E140" s="64">
        <v>25.783477999999995</v>
      </c>
    </row>
    <row r="141" spans="1:5" x14ac:dyDescent="0.2">
      <c r="A141" s="61">
        <v>137</v>
      </c>
      <c r="B141" s="62">
        <v>80.755415999999997</v>
      </c>
      <c r="C141" s="59"/>
      <c r="D141" s="61">
        <v>137</v>
      </c>
      <c r="E141" s="64">
        <v>26.348272999999999</v>
      </c>
    </row>
    <row r="142" spans="1:5" x14ac:dyDescent="0.2">
      <c r="A142" s="61">
        <v>138</v>
      </c>
      <c r="B142" s="62">
        <v>81.320210999999986</v>
      </c>
      <c r="C142" s="59"/>
      <c r="D142" s="61">
        <v>138</v>
      </c>
      <c r="E142" s="64">
        <v>26.913067999999988</v>
      </c>
    </row>
    <row r="143" spans="1:5" x14ac:dyDescent="0.2">
      <c r="A143" s="61">
        <v>139</v>
      </c>
      <c r="B143" s="62">
        <v>81.874736999999982</v>
      </c>
      <c r="C143" s="59"/>
      <c r="D143" s="61">
        <v>139</v>
      </c>
      <c r="E143" s="64">
        <v>27.467593999999984</v>
      </c>
    </row>
    <row r="144" spans="1:5" x14ac:dyDescent="0.2">
      <c r="A144" s="61">
        <v>140</v>
      </c>
      <c r="B144" s="62">
        <v>82.439532</v>
      </c>
      <c r="C144" s="59"/>
      <c r="D144" s="61">
        <v>140</v>
      </c>
      <c r="E144" s="64">
        <v>28.032389000000002</v>
      </c>
    </row>
    <row r="145" spans="1:5" x14ac:dyDescent="0.2">
      <c r="A145" s="61">
        <v>141</v>
      </c>
      <c r="B145" s="62">
        <v>83.004326999999989</v>
      </c>
      <c r="C145" s="59"/>
      <c r="D145" s="61">
        <v>141</v>
      </c>
      <c r="E145" s="64">
        <v>28.597183999999991</v>
      </c>
    </row>
    <row r="146" spans="1:5" x14ac:dyDescent="0.2">
      <c r="A146" s="61">
        <v>142</v>
      </c>
      <c r="B146" s="62">
        <v>83.558852999999999</v>
      </c>
      <c r="C146" s="59"/>
      <c r="D146" s="61">
        <v>142</v>
      </c>
      <c r="E146" s="64">
        <v>29.151710000000001</v>
      </c>
    </row>
    <row r="147" spans="1:5" x14ac:dyDescent="0.2">
      <c r="A147" s="61">
        <v>143</v>
      </c>
      <c r="B147" s="62">
        <v>84.123647999999974</v>
      </c>
      <c r="C147" s="59"/>
      <c r="D147" s="61">
        <v>143</v>
      </c>
      <c r="E147" s="64">
        <v>29.716505000000005</v>
      </c>
    </row>
    <row r="148" spans="1:5" x14ac:dyDescent="0.2">
      <c r="A148" s="61">
        <v>144</v>
      </c>
      <c r="B148" s="62">
        <v>84.688442999999992</v>
      </c>
      <c r="C148" s="59"/>
      <c r="D148" s="61">
        <v>144</v>
      </c>
      <c r="E148" s="64">
        <v>30.281299999999995</v>
      </c>
    </row>
    <row r="149" spans="1:5" x14ac:dyDescent="0.2">
      <c r="A149" s="61">
        <v>145</v>
      </c>
      <c r="B149" s="62">
        <v>85.242968999999988</v>
      </c>
      <c r="C149" s="59"/>
      <c r="D149" s="61">
        <v>145</v>
      </c>
      <c r="E149" s="64">
        <v>30.846094999999998</v>
      </c>
    </row>
    <row r="150" spans="1:5" x14ac:dyDescent="0.2">
      <c r="A150" s="61">
        <v>146</v>
      </c>
      <c r="B150" s="62">
        <v>85.807763999999992</v>
      </c>
      <c r="C150" s="59"/>
      <c r="D150" s="61">
        <v>146</v>
      </c>
      <c r="E150" s="64">
        <v>31.400620999999994</v>
      </c>
    </row>
    <row r="151" spans="1:5" x14ac:dyDescent="0.2">
      <c r="A151" s="61">
        <v>147</v>
      </c>
      <c r="B151" s="62">
        <v>86.372558999999995</v>
      </c>
      <c r="C151" s="59"/>
      <c r="D151" s="61">
        <v>147</v>
      </c>
      <c r="E151" s="64">
        <v>31.965415999999998</v>
      </c>
    </row>
    <row r="152" spans="1:5" x14ac:dyDescent="0.2">
      <c r="A152" s="61">
        <v>148</v>
      </c>
      <c r="B152" s="62">
        <v>86.937353999999985</v>
      </c>
      <c r="C152" s="59"/>
      <c r="D152" s="61">
        <v>148</v>
      </c>
      <c r="E152" s="64">
        <v>32.530210999999987</v>
      </c>
    </row>
    <row r="153" spans="1:5" x14ac:dyDescent="0.2">
      <c r="A153" s="61">
        <v>149</v>
      </c>
      <c r="B153" s="62">
        <v>87.491879999999981</v>
      </c>
      <c r="C153" s="59"/>
      <c r="D153" s="61">
        <v>149</v>
      </c>
      <c r="E153" s="64">
        <v>33.084736999999983</v>
      </c>
    </row>
    <row r="154" spans="1:5" x14ac:dyDescent="0.2">
      <c r="A154" s="61">
        <v>150</v>
      </c>
      <c r="B154" s="62">
        <v>88.056674999999998</v>
      </c>
      <c r="C154" s="59"/>
      <c r="D154" s="61">
        <v>150</v>
      </c>
      <c r="E154" s="64">
        <v>33.649532000000001</v>
      </c>
    </row>
    <row r="155" spans="1:5" x14ac:dyDescent="0.2">
      <c r="A155" s="61">
        <v>151</v>
      </c>
      <c r="B155" s="62">
        <v>88.621469999999988</v>
      </c>
      <c r="C155" s="59"/>
      <c r="D155" s="61">
        <v>151</v>
      </c>
      <c r="E155" s="64">
        <v>34.21432699999999</v>
      </c>
    </row>
    <row r="156" spans="1:5" x14ac:dyDescent="0.2">
      <c r="A156" s="61">
        <v>152</v>
      </c>
      <c r="B156" s="62">
        <v>89.175995999999998</v>
      </c>
      <c r="C156" s="59"/>
      <c r="D156" s="61">
        <v>152</v>
      </c>
      <c r="E156" s="64">
        <v>34.768853</v>
      </c>
    </row>
    <row r="157" spans="1:5" x14ac:dyDescent="0.2">
      <c r="A157" s="61">
        <v>153</v>
      </c>
      <c r="B157" s="62">
        <v>89.740790999999987</v>
      </c>
      <c r="C157" s="59"/>
      <c r="D157" s="61">
        <v>153</v>
      </c>
      <c r="E157" s="64">
        <v>35.333647999999975</v>
      </c>
    </row>
    <row r="158" spans="1:5" x14ac:dyDescent="0.2">
      <c r="A158" s="61">
        <v>154</v>
      </c>
      <c r="B158" s="62">
        <v>90.305585999999991</v>
      </c>
      <c r="C158" s="59"/>
      <c r="D158" s="61">
        <v>154</v>
      </c>
      <c r="E158" s="64">
        <v>35.898442999999993</v>
      </c>
    </row>
    <row r="159" spans="1:5" x14ac:dyDescent="0.2">
      <c r="A159" s="61">
        <v>155</v>
      </c>
      <c r="B159" s="62">
        <v>90.860111999999987</v>
      </c>
      <c r="C159" s="59"/>
      <c r="D159" s="61">
        <v>155</v>
      </c>
      <c r="E159" s="64">
        <v>36.452968999999989</v>
      </c>
    </row>
    <row r="160" spans="1:5" x14ac:dyDescent="0.2">
      <c r="A160" s="61">
        <v>156</v>
      </c>
      <c r="B160" s="62">
        <v>91.42490699999999</v>
      </c>
      <c r="C160" s="59"/>
      <c r="D160" s="61">
        <v>156</v>
      </c>
      <c r="E160" s="64">
        <v>37.017763999999993</v>
      </c>
    </row>
    <row r="161" spans="1:5" x14ac:dyDescent="0.2">
      <c r="A161" s="61">
        <v>157</v>
      </c>
      <c r="B161" s="62">
        <v>91.989701999999994</v>
      </c>
      <c r="C161" s="59"/>
      <c r="D161" s="61">
        <v>157</v>
      </c>
      <c r="E161" s="64">
        <v>37.582558999999996</v>
      </c>
    </row>
    <row r="162" spans="1:5" x14ac:dyDescent="0.2">
      <c r="A162" s="61">
        <v>158</v>
      </c>
      <c r="B162" s="62">
        <v>92.554496999999984</v>
      </c>
      <c r="C162" s="59"/>
      <c r="D162" s="61">
        <v>158</v>
      </c>
      <c r="E162" s="64">
        <v>38.147353999999986</v>
      </c>
    </row>
    <row r="163" spans="1:5" x14ac:dyDescent="0.2">
      <c r="A163" s="61">
        <v>159</v>
      </c>
      <c r="B163" s="62">
        <v>93.109022999999979</v>
      </c>
      <c r="C163" s="59"/>
      <c r="D163" s="61">
        <v>159</v>
      </c>
      <c r="E163" s="64">
        <v>38.701879999999981</v>
      </c>
    </row>
    <row r="164" spans="1:5" x14ac:dyDescent="0.2">
      <c r="A164" s="61">
        <v>160</v>
      </c>
      <c r="B164" s="62">
        <v>93.653279999999981</v>
      </c>
      <c r="C164" s="59"/>
      <c r="D164" s="61">
        <v>160</v>
      </c>
      <c r="E164" s="64">
        <v>39.266674999999999</v>
      </c>
    </row>
    <row r="165" spans="1:5" x14ac:dyDescent="0.2">
      <c r="A165" s="61">
        <v>161</v>
      </c>
      <c r="B165" s="62">
        <v>94.207805999999991</v>
      </c>
      <c r="C165" s="59"/>
      <c r="D165" s="61">
        <v>161</v>
      </c>
      <c r="E165" s="64">
        <v>39.831469999999989</v>
      </c>
    </row>
    <row r="166" spans="1:5" x14ac:dyDescent="0.2">
      <c r="A166" s="61">
        <v>162</v>
      </c>
      <c r="B166" s="62">
        <v>94.762332000000001</v>
      </c>
      <c r="C166" s="59"/>
      <c r="D166" s="61">
        <v>162</v>
      </c>
      <c r="E166" s="64">
        <v>40.385995999999999</v>
      </c>
    </row>
    <row r="167" spans="1:5" x14ac:dyDescent="0.2">
      <c r="A167" s="61">
        <v>163</v>
      </c>
      <c r="B167" s="62">
        <v>95.32712699999999</v>
      </c>
      <c r="C167" s="59"/>
      <c r="D167" s="61">
        <v>163</v>
      </c>
      <c r="E167" s="64">
        <v>40.950790999999988</v>
      </c>
    </row>
    <row r="168" spans="1:5" x14ac:dyDescent="0.2">
      <c r="A168" s="61">
        <v>164</v>
      </c>
      <c r="B168" s="62">
        <v>95.881653</v>
      </c>
      <c r="C168" s="59"/>
      <c r="D168" s="61">
        <v>164</v>
      </c>
      <c r="E168" s="64">
        <v>41.515585999999992</v>
      </c>
    </row>
    <row r="169" spans="1:5" x14ac:dyDescent="0.2">
      <c r="A169" s="61">
        <v>165</v>
      </c>
      <c r="B169" s="62">
        <v>96.436178999999996</v>
      </c>
      <c r="C169" s="59"/>
      <c r="D169" s="61">
        <v>165</v>
      </c>
      <c r="E169" s="64">
        <v>42.070111999999988</v>
      </c>
    </row>
    <row r="170" spans="1:5" x14ac:dyDescent="0.2">
      <c r="A170" s="61">
        <v>166</v>
      </c>
      <c r="B170" s="62">
        <v>97.000973999999999</v>
      </c>
      <c r="C170" s="59"/>
      <c r="D170" s="61">
        <v>166</v>
      </c>
      <c r="E170" s="64">
        <v>42.634906999999991</v>
      </c>
    </row>
    <row r="171" spans="1:5" x14ac:dyDescent="0.2">
      <c r="A171" s="61">
        <v>167</v>
      </c>
      <c r="B171" s="62">
        <v>97.555499999999995</v>
      </c>
      <c r="C171" s="59"/>
      <c r="D171" s="61">
        <v>167</v>
      </c>
      <c r="E171" s="64">
        <v>43.199701999999995</v>
      </c>
    </row>
    <row r="172" spans="1:5" x14ac:dyDescent="0.2">
      <c r="A172" s="61">
        <v>168</v>
      </c>
      <c r="B172" s="62">
        <v>98.110025999999991</v>
      </c>
      <c r="C172" s="59"/>
      <c r="D172" s="61">
        <v>168</v>
      </c>
      <c r="E172" s="64">
        <v>43.764496999999984</v>
      </c>
    </row>
    <row r="173" spans="1:5" x14ac:dyDescent="0.2">
      <c r="A173" s="61">
        <v>169</v>
      </c>
      <c r="B173" s="62">
        <v>98.674820999999994</v>
      </c>
      <c r="C173" s="59"/>
      <c r="D173" s="61">
        <v>169</v>
      </c>
      <c r="E173" s="64">
        <v>44.31902299999998</v>
      </c>
    </row>
    <row r="174" spans="1:5" x14ac:dyDescent="0.2">
      <c r="A174" s="61">
        <v>170</v>
      </c>
      <c r="B174" s="62">
        <v>99.22934699999999</v>
      </c>
      <c r="C174" s="59"/>
      <c r="D174" s="61">
        <v>170</v>
      </c>
      <c r="E174" s="64">
        <v>44.863279999999982</v>
      </c>
    </row>
    <row r="175" spans="1:5" x14ac:dyDescent="0.2">
      <c r="A175" s="61">
        <v>171</v>
      </c>
      <c r="B175" s="62">
        <v>99.783872999999986</v>
      </c>
      <c r="C175" s="59"/>
      <c r="D175" s="61">
        <v>171</v>
      </c>
      <c r="E175" s="64">
        <v>45.417805999999992</v>
      </c>
    </row>
    <row r="176" spans="1:5" x14ac:dyDescent="0.2">
      <c r="A176" s="61">
        <v>172</v>
      </c>
      <c r="B176" s="62">
        <v>100.34866799999999</v>
      </c>
      <c r="C176" s="59"/>
      <c r="D176" s="61">
        <v>172</v>
      </c>
      <c r="E176" s="64">
        <v>45.972332000000002</v>
      </c>
    </row>
    <row r="177" spans="1:5" x14ac:dyDescent="0.2">
      <c r="A177" s="61">
        <v>173</v>
      </c>
      <c r="B177" s="62">
        <v>100.90319399999998</v>
      </c>
      <c r="C177" s="59"/>
      <c r="D177" s="61">
        <v>173</v>
      </c>
      <c r="E177" s="64">
        <v>46.537126999999991</v>
      </c>
    </row>
    <row r="178" spans="1:5" x14ac:dyDescent="0.2">
      <c r="A178" s="61">
        <v>174</v>
      </c>
      <c r="B178" s="62">
        <v>101.45771999999999</v>
      </c>
      <c r="C178" s="59"/>
      <c r="D178" s="61">
        <v>174</v>
      </c>
      <c r="E178" s="64">
        <v>47.091653000000001</v>
      </c>
    </row>
    <row r="179" spans="1:5" x14ac:dyDescent="0.2">
      <c r="A179" s="61">
        <v>175</v>
      </c>
      <c r="B179" s="62">
        <v>102.01224599999999</v>
      </c>
      <c r="C179" s="59"/>
      <c r="D179" s="61">
        <v>175</v>
      </c>
      <c r="E179" s="64">
        <v>47.646178999999997</v>
      </c>
    </row>
    <row r="180" spans="1:5" x14ac:dyDescent="0.2">
      <c r="A180" s="61">
        <v>176</v>
      </c>
      <c r="B180" s="62">
        <v>102.57704099999999</v>
      </c>
      <c r="C180" s="59"/>
      <c r="D180" s="61">
        <v>176</v>
      </c>
      <c r="E180" s="64">
        <v>48.210974</v>
      </c>
    </row>
    <row r="181" spans="1:5" x14ac:dyDescent="0.2">
      <c r="A181" s="61">
        <v>177</v>
      </c>
      <c r="B181" s="62">
        <v>103.131567</v>
      </c>
      <c r="C181" s="59"/>
      <c r="D181" s="61">
        <v>177</v>
      </c>
      <c r="E181" s="64">
        <v>48.765499999999996</v>
      </c>
    </row>
    <row r="182" spans="1:5" x14ac:dyDescent="0.2">
      <c r="A182" s="61">
        <v>178</v>
      </c>
      <c r="B182" s="62">
        <v>103.68609299999999</v>
      </c>
      <c r="C182" s="59"/>
      <c r="D182" s="61">
        <v>178</v>
      </c>
      <c r="E182" s="64">
        <v>49.320025999999991</v>
      </c>
    </row>
    <row r="183" spans="1:5" x14ac:dyDescent="0.2">
      <c r="A183" s="61">
        <v>179</v>
      </c>
      <c r="B183" s="62">
        <v>104.25088799999999</v>
      </c>
      <c r="C183" s="59"/>
      <c r="D183" s="61">
        <v>179</v>
      </c>
      <c r="E183" s="64">
        <v>49.884820999999995</v>
      </c>
    </row>
    <row r="184" spans="1:5" x14ac:dyDescent="0.2">
      <c r="A184" s="61">
        <v>180</v>
      </c>
      <c r="B184" s="62">
        <v>104.805414</v>
      </c>
      <c r="C184" s="59"/>
      <c r="D184" s="61">
        <v>180</v>
      </c>
      <c r="E184" s="64">
        <v>50.439346999999991</v>
      </c>
    </row>
    <row r="185" spans="1:5" x14ac:dyDescent="0.2">
      <c r="A185" s="61">
        <v>181</v>
      </c>
      <c r="B185" s="62">
        <v>105.37020899999999</v>
      </c>
      <c r="C185" s="59"/>
      <c r="D185" s="61">
        <v>181</v>
      </c>
      <c r="E185" s="64">
        <v>50.993872999999986</v>
      </c>
    </row>
    <row r="186" spans="1:5" x14ac:dyDescent="0.2">
      <c r="A186" s="61">
        <v>182</v>
      </c>
      <c r="B186" s="62">
        <v>105.924735</v>
      </c>
      <c r="C186" s="59"/>
      <c r="D186" s="61">
        <v>182</v>
      </c>
      <c r="E186" s="64">
        <v>51.55866799999999</v>
      </c>
    </row>
    <row r="187" spans="1:5" x14ac:dyDescent="0.2">
      <c r="A187" s="61">
        <v>183</v>
      </c>
      <c r="B187" s="62">
        <v>106.48952999999997</v>
      </c>
      <c r="C187" s="59"/>
      <c r="D187" s="61">
        <v>183</v>
      </c>
      <c r="E187" s="64">
        <v>52.113193999999986</v>
      </c>
    </row>
    <row r="188" spans="1:5" x14ac:dyDescent="0.2">
      <c r="A188" s="61">
        <v>184</v>
      </c>
      <c r="B188" s="62">
        <v>107.05432499999999</v>
      </c>
      <c r="C188" s="59"/>
      <c r="D188" s="61">
        <v>184</v>
      </c>
      <c r="E188" s="64">
        <v>52.667719999999996</v>
      </c>
    </row>
    <row r="189" spans="1:5" x14ac:dyDescent="0.2">
      <c r="A189" s="61">
        <v>185</v>
      </c>
      <c r="B189" s="62">
        <v>107.60885099999999</v>
      </c>
      <c r="C189" s="59"/>
      <c r="D189" s="61">
        <v>185</v>
      </c>
      <c r="E189" s="64">
        <v>53.222245999999991</v>
      </c>
    </row>
    <row r="190" spans="1:5" x14ac:dyDescent="0.2">
      <c r="A190" s="61">
        <v>186</v>
      </c>
      <c r="B190" s="62">
        <v>108.17364599999999</v>
      </c>
      <c r="C190" s="59"/>
      <c r="D190" s="61">
        <v>186</v>
      </c>
      <c r="E190" s="64">
        <v>53.787040999999995</v>
      </c>
    </row>
    <row r="191" spans="1:5" x14ac:dyDescent="0.2">
      <c r="A191" s="61">
        <v>187</v>
      </c>
      <c r="B191" s="62">
        <v>108.73844099999999</v>
      </c>
      <c r="C191" s="59"/>
      <c r="D191" s="61">
        <v>187</v>
      </c>
      <c r="E191" s="64">
        <v>54.341567000000005</v>
      </c>
    </row>
    <row r="192" spans="1:5" x14ac:dyDescent="0.2">
      <c r="A192" s="61">
        <v>188</v>
      </c>
      <c r="B192" s="62">
        <v>109.292967</v>
      </c>
      <c r="C192" s="59"/>
      <c r="D192" s="61">
        <v>188</v>
      </c>
      <c r="E192" s="64">
        <v>54.896092999999986</v>
      </c>
    </row>
    <row r="193" spans="1:5" x14ac:dyDescent="0.2">
      <c r="A193" s="61">
        <v>189</v>
      </c>
      <c r="B193" s="62">
        <v>109.85776199999998</v>
      </c>
      <c r="C193" s="59"/>
      <c r="D193" s="61">
        <v>189</v>
      </c>
      <c r="E193" s="64">
        <v>55.46088799999999</v>
      </c>
    </row>
    <row r="194" spans="1:5" x14ac:dyDescent="0.2">
      <c r="A194" s="61">
        <v>190</v>
      </c>
      <c r="B194" s="62">
        <v>110.422557</v>
      </c>
      <c r="C194" s="59"/>
      <c r="D194" s="61">
        <v>190</v>
      </c>
      <c r="E194" s="64">
        <v>56.015414</v>
      </c>
    </row>
    <row r="195" spans="1:5" x14ac:dyDescent="0.2">
      <c r="A195" s="61">
        <v>191</v>
      </c>
      <c r="B195" s="62">
        <v>110.98735199999999</v>
      </c>
      <c r="C195" s="59"/>
      <c r="D195" s="61">
        <v>191</v>
      </c>
      <c r="E195" s="64">
        <v>56.580208999999989</v>
      </c>
    </row>
    <row r="196" spans="1:5" x14ac:dyDescent="0.2">
      <c r="A196" s="61">
        <v>192</v>
      </c>
      <c r="B196" s="62">
        <v>111.541878</v>
      </c>
      <c r="C196" s="59"/>
      <c r="D196" s="61">
        <v>192</v>
      </c>
      <c r="E196" s="64">
        <v>57.134734999999999</v>
      </c>
    </row>
    <row r="197" spans="1:5" x14ac:dyDescent="0.2">
      <c r="A197" s="61">
        <v>193</v>
      </c>
      <c r="B197" s="62">
        <v>112.10667299999997</v>
      </c>
      <c r="C197" s="59"/>
      <c r="D197" s="61">
        <v>193</v>
      </c>
      <c r="E197" s="64">
        <v>57.699529999999974</v>
      </c>
    </row>
    <row r="198" spans="1:5" x14ac:dyDescent="0.2">
      <c r="A198" s="61">
        <v>194</v>
      </c>
      <c r="B198" s="62">
        <v>112.67146799999999</v>
      </c>
      <c r="C198" s="59"/>
      <c r="D198" s="61">
        <v>194</v>
      </c>
      <c r="E198" s="64">
        <v>58.264324999999992</v>
      </c>
    </row>
    <row r="199" spans="1:5" x14ac:dyDescent="0.2">
      <c r="A199" s="61">
        <v>195</v>
      </c>
      <c r="B199" s="62">
        <v>113.22599399999999</v>
      </c>
      <c r="C199" s="59"/>
      <c r="D199" s="61">
        <v>195</v>
      </c>
      <c r="E199" s="64">
        <v>58.818850999999988</v>
      </c>
    </row>
    <row r="200" spans="1:5" x14ac:dyDescent="0.2">
      <c r="A200" s="61">
        <v>196</v>
      </c>
      <c r="B200" s="62">
        <v>113.79078899999999</v>
      </c>
      <c r="C200" s="59"/>
      <c r="D200" s="61">
        <v>196</v>
      </c>
      <c r="E200" s="64">
        <v>59.383645999999992</v>
      </c>
    </row>
    <row r="201" spans="1:5" x14ac:dyDescent="0.2">
      <c r="A201" s="61">
        <v>197</v>
      </c>
      <c r="B201" s="62">
        <v>114.35558399999999</v>
      </c>
      <c r="C201" s="59"/>
      <c r="D201" s="61">
        <v>197</v>
      </c>
      <c r="E201" s="64">
        <v>59.948440999999995</v>
      </c>
    </row>
    <row r="202" spans="1:5" x14ac:dyDescent="0.2">
      <c r="A202" s="61">
        <v>198</v>
      </c>
      <c r="B202" s="62">
        <v>114.91011</v>
      </c>
      <c r="C202" s="59"/>
      <c r="D202" s="61">
        <v>198</v>
      </c>
      <c r="E202" s="64">
        <v>60.502967000000005</v>
      </c>
    </row>
    <row r="203" spans="1:5" x14ac:dyDescent="0.2">
      <c r="A203" s="61">
        <v>199</v>
      </c>
      <c r="B203" s="62">
        <v>115.47490499999998</v>
      </c>
      <c r="C203" s="59"/>
      <c r="D203" s="61">
        <v>199</v>
      </c>
      <c r="E203" s="64">
        <v>61.067761999999981</v>
      </c>
    </row>
    <row r="204" spans="1:5" x14ac:dyDescent="0.2">
      <c r="A204" s="61">
        <v>200</v>
      </c>
      <c r="B204" s="62">
        <v>116.00889299999999</v>
      </c>
      <c r="C204" s="59"/>
      <c r="D204" s="61">
        <v>200</v>
      </c>
      <c r="E204" s="64">
        <v>61.632556999999998</v>
      </c>
    </row>
    <row r="205" spans="1:5" x14ac:dyDescent="0.2">
      <c r="A205" s="61">
        <v>201</v>
      </c>
      <c r="B205" s="62">
        <v>116.573688</v>
      </c>
      <c r="C205" s="59"/>
      <c r="D205" s="61">
        <v>201</v>
      </c>
      <c r="E205" s="64">
        <v>62.197351999999988</v>
      </c>
    </row>
    <row r="206" spans="1:5" x14ac:dyDescent="0.2">
      <c r="A206" s="61">
        <v>202</v>
      </c>
      <c r="B206" s="62">
        <v>117.13848299999998</v>
      </c>
      <c r="C206" s="59"/>
      <c r="D206" s="61">
        <v>202</v>
      </c>
      <c r="E206" s="64">
        <v>62.751877999999998</v>
      </c>
    </row>
    <row r="207" spans="1:5" x14ac:dyDescent="0.2">
      <c r="A207" s="61">
        <v>203</v>
      </c>
      <c r="B207" s="62">
        <v>117.69300899999998</v>
      </c>
      <c r="C207" s="59"/>
      <c r="D207" s="61">
        <v>203</v>
      </c>
      <c r="E207" s="64">
        <v>63.316672999999973</v>
      </c>
    </row>
    <row r="208" spans="1:5" x14ac:dyDescent="0.2">
      <c r="A208" s="61">
        <v>204</v>
      </c>
      <c r="B208" s="62">
        <v>118.25780399999999</v>
      </c>
      <c r="C208" s="59"/>
      <c r="D208" s="61">
        <v>204</v>
      </c>
      <c r="E208" s="64">
        <v>63.881467999999991</v>
      </c>
    </row>
    <row r="209" spans="1:5" x14ac:dyDescent="0.2">
      <c r="A209" s="61">
        <v>205</v>
      </c>
      <c r="B209" s="62">
        <v>118.822599</v>
      </c>
      <c r="C209" s="59"/>
      <c r="D209" s="61">
        <v>205</v>
      </c>
      <c r="E209" s="64">
        <v>64.435993999999994</v>
      </c>
    </row>
    <row r="210" spans="1:5" x14ac:dyDescent="0.2">
      <c r="A210" s="61">
        <v>206</v>
      </c>
      <c r="B210" s="62">
        <v>119.38739399999999</v>
      </c>
      <c r="C210" s="59"/>
      <c r="D210" s="61">
        <v>206</v>
      </c>
      <c r="E210" s="64">
        <v>65.000788999999997</v>
      </c>
    </row>
    <row r="211" spans="1:5" x14ac:dyDescent="0.2">
      <c r="A211" s="61">
        <v>207</v>
      </c>
      <c r="B211" s="62">
        <v>119.95218899999999</v>
      </c>
      <c r="C211" s="59"/>
      <c r="D211" s="61">
        <v>207</v>
      </c>
      <c r="E211" s="64">
        <v>65.565584000000001</v>
      </c>
    </row>
    <row r="212" spans="1:5" x14ac:dyDescent="0.2">
      <c r="A212" s="61">
        <v>208</v>
      </c>
      <c r="B212" s="62">
        <v>120.50671499999999</v>
      </c>
      <c r="C212" s="59"/>
      <c r="D212" s="61">
        <v>208</v>
      </c>
      <c r="E212" s="64">
        <v>66.120110000000011</v>
      </c>
    </row>
    <row r="213" spans="1:5" x14ac:dyDescent="0.2">
      <c r="A213" s="61">
        <v>209</v>
      </c>
      <c r="B213" s="62">
        <v>121.07151</v>
      </c>
      <c r="C213" s="59"/>
      <c r="D213" s="61">
        <v>209</v>
      </c>
      <c r="E213" s="64">
        <v>66.684904999999986</v>
      </c>
    </row>
    <row r="214" spans="1:5" x14ac:dyDescent="0.2">
      <c r="A214" s="61">
        <v>210</v>
      </c>
      <c r="B214" s="62">
        <v>121.63630499999998</v>
      </c>
      <c r="C214" s="59"/>
      <c r="D214" s="61">
        <v>210</v>
      </c>
      <c r="E214" s="64">
        <v>67.21889299999998</v>
      </c>
    </row>
    <row r="215" spans="1:5" x14ac:dyDescent="0.2">
      <c r="A215" s="61">
        <v>211</v>
      </c>
      <c r="B215" s="62">
        <v>122.2011</v>
      </c>
      <c r="C215" s="59"/>
      <c r="D215" s="61">
        <v>211</v>
      </c>
      <c r="E215" s="64">
        <v>67.783688000000012</v>
      </c>
    </row>
    <row r="216" spans="1:5" x14ac:dyDescent="0.2">
      <c r="A216" s="61">
        <v>212</v>
      </c>
      <c r="B216" s="62">
        <v>122.765895</v>
      </c>
      <c r="C216" s="59"/>
      <c r="D216" s="61">
        <v>212</v>
      </c>
      <c r="E216" s="64">
        <v>68.348482999999987</v>
      </c>
    </row>
    <row r="217" spans="1:5" x14ac:dyDescent="0.2">
      <c r="A217" s="61">
        <v>213</v>
      </c>
      <c r="B217" s="62">
        <v>123.320421</v>
      </c>
      <c r="C217" s="59"/>
      <c r="D217" s="61">
        <v>213</v>
      </c>
      <c r="E217" s="64">
        <v>68.903008999999969</v>
      </c>
    </row>
    <row r="218" spans="1:5" x14ac:dyDescent="0.2">
      <c r="A218" s="61">
        <v>214</v>
      </c>
      <c r="B218" s="62">
        <v>123.88521599999997</v>
      </c>
      <c r="C218" s="59"/>
      <c r="D218" s="61">
        <v>214</v>
      </c>
      <c r="E218" s="64">
        <v>69.467804000000001</v>
      </c>
    </row>
    <row r="219" spans="1:5" x14ac:dyDescent="0.2">
      <c r="A219" s="61">
        <v>215</v>
      </c>
      <c r="B219" s="62">
        <v>124.45001099999999</v>
      </c>
      <c r="C219" s="59"/>
      <c r="D219" s="61">
        <v>215</v>
      </c>
      <c r="E219" s="64">
        <v>70.032599000000005</v>
      </c>
    </row>
    <row r="220" spans="1:5" x14ac:dyDescent="0.2">
      <c r="A220" s="61">
        <v>216</v>
      </c>
      <c r="B220" s="62">
        <v>125.01480599999999</v>
      </c>
      <c r="C220" s="59"/>
      <c r="D220" s="61">
        <v>216</v>
      </c>
      <c r="E220" s="64">
        <v>70.59739399999998</v>
      </c>
    </row>
    <row r="221" spans="1:5" x14ac:dyDescent="0.2">
      <c r="A221" s="61">
        <v>217</v>
      </c>
      <c r="B221" s="62">
        <v>125.57960099999998</v>
      </c>
      <c r="C221" s="59"/>
      <c r="D221" s="61">
        <v>217</v>
      </c>
      <c r="E221" s="64">
        <v>71.162188999999984</v>
      </c>
    </row>
    <row r="222" spans="1:5" x14ac:dyDescent="0.2">
      <c r="A222" s="61">
        <v>218</v>
      </c>
      <c r="B222" s="62">
        <v>126.13412699999998</v>
      </c>
      <c r="C222" s="59"/>
      <c r="D222" s="61">
        <v>218</v>
      </c>
      <c r="E222" s="64">
        <v>71.716714999999994</v>
      </c>
    </row>
    <row r="223" spans="1:5" x14ac:dyDescent="0.2">
      <c r="A223" s="61">
        <v>219</v>
      </c>
      <c r="B223" s="62">
        <v>126.69892199999998</v>
      </c>
      <c r="C223" s="59"/>
      <c r="D223" s="61">
        <v>219</v>
      </c>
      <c r="E223" s="64">
        <v>72.281509999999997</v>
      </c>
    </row>
    <row r="224" spans="1:5" x14ac:dyDescent="0.2">
      <c r="A224" s="61">
        <v>220</v>
      </c>
      <c r="B224" s="62">
        <v>127.22264099999998</v>
      </c>
      <c r="C224" s="59"/>
      <c r="D224" s="61">
        <v>220</v>
      </c>
      <c r="E224" s="64">
        <v>72.846304999999973</v>
      </c>
    </row>
    <row r="225" spans="1:5" x14ac:dyDescent="0.2">
      <c r="A225" s="61">
        <v>221</v>
      </c>
      <c r="B225" s="62">
        <v>127.78743599999999</v>
      </c>
      <c r="C225" s="59"/>
      <c r="D225" s="61">
        <v>221</v>
      </c>
      <c r="E225" s="64">
        <v>73.411100000000005</v>
      </c>
    </row>
    <row r="226" spans="1:5" x14ac:dyDescent="0.2">
      <c r="A226" s="61">
        <v>222</v>
      </c>
      <c r="B226" s="62">
        <v>128.35223099999999</v>
      </c>
      <c r="C226" s="59"/>
      <c r="D226" s="61">
        <v>222</v>
      </c>
      <c r="E226" s="64">
        <v>73.975895000000008</v>
      </c>
    </row>
    <row r="227" spans="1:5" x14ac:dyDescent="0.2">
      <c r="A227" s="61">
        <v>223</v>
      </c>
      <c r="B227" s="62">
        <v>128.91702599999999</v>
      </c>
      <c r="C227" s="59"/>
      <c r="D227" s="61">
        <v>223</v>
      </c>
      <c r="E227" s="64">
        <v>74.53042099999999</v>
      </c>
    </row>
    <row r="228" spans="1:5" x14ac:dyDescent="0.2">
      <c r="A228" s="61">
        <v>224</v>
      </c>
      <c r="B228" s="62">
        <v>129.481821</v>
      </c>
      <c r="C228" s="59"/>
      <c r="D228" s="61">
        <v>224</v>
      </c>
      <c r="E228" s="64">
        <v>75.095215999999965</v>
      </c>
    </row>
    <row r="229" spans="1:5" x14ac:dyDescent="0.2">
      <c r="A229" s="61">
        <v>225</v>
      </c>
      <c r="B229" s="62">
        <v>130.04661599999997</v>
      </c>
      <c r="C229" s="59"/>
      <c r="D229" s="61">
        <v>225</v>
      </c>
      <c r="E229" s="64">
        <v>75.660010999999997</v>
      </c>
    </row>
    <row r="230" spans="1:5" x14ac:dyDescent="0.2">
      <c r="A230" s="61">
        <v>226</v>
      </c>
      <c r="B230" s="62">
        <v>130.60114200000001</v>
      </c>
      <c r="C230" s="59"/>
      <c r="D230" s="61">
        <v>226</v>
      </c>
      <c r="E230" s="64">
        <v>76.224806000000001</v>
      </c>
    </row>
    <row r="231" spans="1:5" x14ac:dyDescent="0.2">
      <c r="A231" s="61">
        <v>227</v>
      </c>
      <c r="B231" s="62">
        <v>131.16593699999999</v>
      </c>
      <c r="C231" s="59"/>
      <c r="D231" s="61">
        <v>227</v>
      </c>
      <c r="E231" s="64">
        <v>76.789600999999976</v>
      </c>
    </row>
    <row r="232" spans="1:5" x14ac:dyDescent="0.2">
      <c r="A232" s="61">
        <v>228</v>
      </c>
      <c r="B232" s="62">
        <v>131.73073199999999</v>
      </c>
      <c r="C232" s="59"/>
      <c r="D232" s="61">
        <v>228</v>
      </c>
      <c r="E232" s="64">
        <v>77.344126999999986</v>
      </c>
    </row>
    <row r="233" spans="1:5" x14ac:dyDescent="0.2">
      <c r="A233" s="61">
        <v>229</v>
      </c>
      <c r="B233" s="62">
        <v>132.29552699999996</v>
      </c>
      <c r="C233" s="59"/>
      <c r="D233" s="61">
        <v>229</v>
      </c>
      <c r="E233" s="64">
        <v>77.90892199999999</v>
      </c>
    </row>
    <row r="234" spans="1:5" x14ac:dyDescent="0.2">
      <c r="A234" s="61">
        <v>230</v>
      </c>
      <c r="B234" s="62">
        <v>132.860322</v>
      </c>
      <c r="C234" s="59"/>
      <c r="D234" s="61">
        <v>230</v>
      </c>
      <c r="E234" s="64">
        <v>78.43264099999999</v>
      </c>
    </row>
    <row r="235" spans="1:5" x14ac:dyDescent="0.2">
      <c r="A235" s="61">
        <v>231</v>
      </c>
      <c r="B235" s="62">
        <v>133.425117</v>
      </c>
      <c r="C235" s="59"/>
      <c r="D235" s="61">
        <v>231</v>
      </c>
      <c r="E235" s="64">
        <v>78.997435999999993</v>
      </c>
    </row>
    <row r="236" spans="1:5" x14ac:dyDescent="0.2">
      <c r="A236" s="61">
        <v>232</v>
      </c>
      <c r="B236" s="62">
        <v>133.98991199999998</v>
      </c>
      <c r="C236" s="59"/>
      <c r="D236" s="61">
        <v>232</v>
      </c>
      <c r="E236" s="64">
        <v>79.562230999999997</v>
      </c>
    </row>
    <row r="237" spans="1:5" x14ac:dyDescent="0.2">
      <c r="A237" s="61">
        <v>233</v>
      </c>
      <c r="B237" s="62">
        <v>134.55470699999998</v>
      </c>
      <c r="C237" s="59"/>
      <c r="D237" s="61">
        <v>233</v>
      </c>
      <c r="E237" s="64">
        <v>80.127026000000001</v>
      </c>
    </row>
    <row r="238" spans="1:5" x14ac:dyDescent="0.2">
      <c r="A238" s="61">
        <v>234</v>
      </c>
      <c r="B238" s="62">
        <v>135.11950199999998</v>
      </c>
      <c r="C238" s="59"/>
      <c r="D238" s="61">
        <v>234</v>
      </c>
      <c r="E238" s="64">
        <v>80.691821000000004</v>
      </c>
    </row>
    <row r="239" spans="1:5" x14ac:dyDescent="0.2">
      <c r="A239" s="61">
        <v>235</v>
      </c>
      <c r="B239" s="62">
        <v>135.68429699999999</v>
      </c>
      <c r="C239" s="59"/>
      <c r="D239" s="61">
        <v>235</v>
      </c>
      <c r="E239" s="64">
        <v>81.25661599999998</v>
      </c>
    </row>
    <row r="240" spans="1:5" x14ac:dyDescent="0.2">
      <c r="A240" s="61">
        <v>236</v>
      </c>
      <c r="B240" s="62">
        <v>136.23882299999997</v>
      </c>
      <c r="C240" s="59"/>
      <c r="D240" s="61">
        <v>236</v>
      </c>
      <c r="E240" s="64">
        <v>81.811142000000018</v>
      </c>
    </row>
    <row r="241" spans="1:5" x14ac:dyDescent="0.2">
      <c r="A241" s="61">
        <v>237</v>
      </c>
      <c r="B241" s="62">
        <v>136.803618</v>
      </c>
      <c r="C241" s="59"/>
      <c r="D241" s="61">
        <v>237</v>
      </c>
      <c r="E241" s="64">
        <v>82.375936999999993</v>
      </c>
    </row>
    <row r="242" spans="1:5" x14ac:dyDescent="0.2">
      <c r="A242" s="61">
        <v>238</v>
      </c>
      <c r="B242" s="62">
        <v>137.368413</v>
      </c>
      <c r="C242" s="59"/>
      <c r="D242" s="61">
        <v>238</v>
      </c>
      <c r="E242" s="64">
        <v>82.940731999999997</v>
      </c>
    </row>
    <row r="243" spans="1:5" x14ac:dyDescent="0.2">
      <c r="A243" s="61">
        <v>239</v>
      </c>
      <c r="B243" s="62">
        <v>137.93320799999998</v>
      </c>
      <c r="C243" s="59"/>
      <c r="D243" s="61">
        <v>239</v>
      </c>
      <c r="E243" s="64">
        <v>83.505526999999972</v>
      </c>
    </row>
    <row r="244" spans="1:5" x14ac:dyDescent="0.2">
      <c r="A244" s="61">
        <v>240</v>
      </c>
      <c r="B244" s="62">
        <v>138.49800299999998</v>
      </c>
      <c r="C244" s="59"/>
      <c r="D244" s="61">
        <v>240</v>
      </c>
      <c r="E244" s="64">
        <v>84.070322000000004</v>
      </c>
    </row>
    <row r="245" spans="1:5" x14ac:dyDescent="0.2">
      <c r="A245" s="61">
        <v>241</v>
      </c>
      <c r="B245" s="62">
        <v>139.06279799999999</v>
      </c>
      <c r="C245" s="59"/>
      <c r="D245" s="61">
        <v>241</v>
      </c>
      <c r="E245" s="64">
        <v>84.635117000000008</v>
      </c>
    </row>
    <row r="246" spans="1:5" x14ac:dyDescent="0.2">
      <c r="A246" s="61">
        <v>242</v>
      </c>
      <c r="B246" s="62">
        <v>139.617324</v>
      </c>
      <c r="C246" s="59"/>
      <c r="D246" s="61">
        <v>242</v>
      </c>
      <c r="E246" s="64">
        <v>85.199911999999983</v>
      </c>
    </row>
    <row r="247" spans="1:5" x14ac:dyDescent="0.2">
      <c r="A247" s="61">
        <v>243</v>
      </c>
      <c r="B247" s="62">
        <v>140.18211899999997</v>
      </c>
      <c r="C247" s="59"/>
      <c r="D247" s="61">
        <v>243</v>
      </c>
      <c r="E247" s="64">
        <v>85.764706999999987</v>
      </c>
    </row>
    <row r="248" spans="1:5" x14ac:dyDescent="0.2">
      <c r="A248" s="61">
        <v>244</v>
      </c>
      <c r="B248" s="62">
        <v>140.73664500000001</v>
      </c>
      <c r="C248" s="59"/>
      <c r="D248" s="61">
        <v>244</v>
      </c>
      <c r="E248" s="64">
        <v>86.329501999999991</v>
      </c>
    </row>
    <row r="249" spans="1:5" x14ac:dyDescent="0.2">
      <c r="A249" s="61">
        <v>245</v>
      </c>
      <c r="B249" s="62">
        <v>141.30143999999999</v>
      </c>
      <c r="C249" s="59"/>
      <c r="D249" s="61">
        <v>245</v>
      </c>
      <c r="E249" s="64">
        <v>86.894296999999995</v>
      </c>
    </row>
    <row r="250" spans="1:5" x14ac:dyDescent="0.2">
      <c r="A250" s="61">
        <v>246</v>
      </c>
      <c r="B250" s="62">
        <v>141.85596599999997</v>
      </c>
      <c r="C250" s="59"/>
      <c r="D250" s="61">
        <v>246</v>
      </c>
      <c r="E250" s="64">
        <v>87.448822999999976</v>
      </c>
    </row>
    <row r="251" spans="1:5" x14ac:dyDescent="0.2">
      <c r="A251" s="61">
        <v>247</v>
      </c>
      <c r="B251" s="62">
        <v>142.420761</v>
      </c>
      <c r="C251" s="59"/>
      <c r="D251" s="61">
        <v>247</v>
      </c>
      <c r="E251" s="64">
        <v>88.013618000000008</v>
      </c>
    </row>
    <row r="252" spans="1:5" x14ac:dyDescent="0.2">
      <c r="A252" s="61">
        <v>248</v>
      </c>
      <c r="B252" s="62">
        <v>142.97528699999998</v>
      </c>
      <c r="C252" s="59"/>
      <c r="D252" s="61">
        <v>248</v>
      </c>
      <c r="E252" s="64">
        <v>88.578413000000012</v>
      </c>
    </row>
    <row r="253" spans="1:5" x14ac:dyDescent="0.2">
      <c r="A253" s="61">
        <v>249</v>
      </c>
      <c r="B253" s="62">
        <v>143.54008199999998</v>
      </c>
      <c r="C253" s="59"/>
      <c r="D253" s="61">
        <v>249</v>
      </c>
      <c r="E253" s="64">
        <v>89.143207999999987</v>
      </c>
    </row>
    <row r="254" spans="1:5" x14ac:dyDescent="0.2">
      <c r="A254" s="61">
        <v>250</v>
      </c>
      <c r="B254" s="62">
        <v>144.09460799999999</v>
      </c>
      <c r="C254" s="59"/>
      <c r="D254" s="61">
        <v>250</v>
      </c>
      <c r="E254" s="64">
        <v>89.708002999999991</v>
      </c>
    </row>
    <row r="255" spans="1:5" x14ac:dyDescent="0.2">
      <c r="A255" s="61">
        <v>251</v>
      </c>
      <c r="B255" s="62">
        <v>144.659403</v>
      </c>
      <c r="C255" s="59"/>
      <c r="D255" s="61">
        <v>251</v>
      </c>
      <c r="E255" s="64">
        <v>90.272797999999995</v>
      </c>
    </row>
    <row r="256" spans="1:5" x14ac:dyDescent="0.2">
      <c r="A256" s="61">
        <v>252</v>
      </c>
      <c r="B256" s="62">
        <v>145.21392899999998</v>
      </c>
      <c r="C256" s="59"/>
      <c r="D256" s="61">
        <v>252</v>
      </c>
      <c r="E256" s="64">
        <v>90.827324000000004</v>
      </c>
    </row>
    <row r="257" spans="1:5" x14ac:dyDescent="0.2">
      <c r="A257" s="61">
        <v>253</v>
      </c>
      <c r="B257" s="62">
        <v>145.77872400000001</v>
      </c>
      <c r="C257" s="59"/>
      <c r="D257" s="61">
        <v>253</v>
      </c>
      <c r="E257" s="64">
        <v>91.39211899999998</v>
      </c>
    </row>
    <row r="258" spans="1:5" x14ac:dyDescent="0.2">
      <c r="A258" s="61">
        <v>254</v>
      </c>
      <c r="B258" s="62">
        <v>146.33324999999999</v>
      </c>
      <c r="C258" s="59"/>
      <c r="D258" s="61">
        <v>254</v>
      </c>
      <c r="E258" s="64">
        <v>91.946645000000018</v>
      </c>
    </row>
    <row r="259" spans="1:5" x14ac:dyDescent="0.2">
      <c r="A259" s="61">
        <v>255</v>
      </c>
      <c r="B259" s="62">
        <v>146.898045</v>
      </c>
      <c r="C259" s="59"/>
      <c r="D259" s="61">
        <v>255</v>
      </c>
      <c r="E259" s="64">
        <v>92.511439999999993</v>
      </c>
    </row>
    <row r="260" spans="1:5" x14ac:dyDescent="0.2">
      <c r="A260" s="61">
        <v>256</v>
      </c>
      <c r="B260" s="62">
        <v>147.45257100000001</v>
      </c>
      <c r="C260" s="59"/>
      <c r="D260" s="61">
        <v>256</v>
      </c>
      <c r="E260" s="64">
        <v>93.065965999999975</v>
      </c>
    </row>
    <row r="261" spans="1:5" x14ac:dyDescent="0.2">
      <c r="A261" s="61">
        <v>257</v>
      </c>
      <c r="B261" s="62">
        <v>148.01736599999998</v>
      </c>
      <c r="C261" s="59"/>
      <c r="D261" s="61">
        <v>257</v>
      </c>
      <c r="E261" s="64">
        <v>93.630761000000007</v>
      </c>
    </row>
    <row r="262" spans="1:5" x14ac:dyDescent="0.2">
      <c r="A262" s="61">
        <v>258</v>
      </c>
      <c r="B262" s="62">
        <v>148.57189199999999</v>
      </c>
      <c r="C262" s="59"/>
      <c r="D262" s="61">
        <v>258</v>
      </c>
      <c r="E262" s="64">
        <v>94.185286999999988</v>
      </c>
    </row>
    <row r="263" spans="1:5" x14ac:dyDescent="0.2">
      <c r="A263" s="61">
        <v>259</v>
      </c>
      <c r="B263" s="62">
        <v>149.13668699999997</v>
      </c>
      <c r="C263" s="59"/>
      <c r="D263" s="61">
        <v>259</v>
      </c>
      <c r="E263" s="64">
        <v>94.750081999999992</v>
      </c>
    </row>
    <row r="264" spans="1:5" x14ac:dyDescent="0.2">
      <c r="A264" s="61">
        <v>260</v>
      </c>
      <c r="B264" s="62">
        <v>149.701482</v>
      </c>
      <c r="C264" s="59"/>
      <c r="D264" s="61">
        <v>260</v>
      </c>
      <c r="E264" s="64">
        <v>95.304608000000002</v>
      </c>
    </row>
    <row r="265" spans="1:5" x14ac:dyDescent="0.2">
      <c r="A265" s="61">
        <v>261</v>
      </c>
      <c r="B265" s="62">
        <v>150.26627699999997</v>
      </c>
      <c r="C265" s="59"/>
      <c r="D265" s="61">
        <v>261</v>
      </c>
      <c r="E265" s="64">
        <v>95.869403000000005</v>
      </c>
    </row>
    <row r="266" spans="1:5" x14ac:dyDescent="0.2">
      <c r="A266" s="61">
        <v>262</v>
      </c>
      <c r="B266" s="62">
        <v>150.83107199999998</v>
      </c>
      <c r="C266" s="59"/>
      <c r="D266" s="61">
        <v>262</v>
      </c>
      <c r="E266" s="64">
        <v>96.423928999999987</v>
      </c>
    </row>
    <row r="267" spans="1:5" x14ac:dyDescent="0.2">
      <c r="A267" s="61">
        <v>263</v>
      </c>
      <c r="B267" s="62">
        <v>151.39586700000001</v>
      </c>
      <c r="C267" s="59"/>
      <c r="D267" s="61">
        <v>263</v>
      </c>
      <c r="E267" s="64">
        <v>96.988724000000019</v>
      </c>
    </row>
    <row r="268" spans="1:5" x14ac:dyDescent="0.2">
      <c r="A268" s="61">
        <v>264</v>
      </c>
      <c r="B268" s="62">
        <v>151.96066199999999</v>
      </c>
      <c r="C268" s="59"/>
      <c r="D268" s="61">
        <v>264</v>
      </c>
      <c r="E268" s="64">
        <v>97.54325</v>
      </c>
    </row>
    <row r="269" spans="1:5" x14ac:dyDescent="0.2">
      <c r="A269" s="61">
        <v>265</v>
      </c>
      <c r="B269" s="62">
        <v>152.51518799999999</v>
      </c>
      <c r="C269" s="59"/>
      <c r="D269" s="61">
        <v>265</v>
      </c>
      <c r="E269" s="64">
        <v>98.108045000000004</v>
      </c>
    </row>
    <row r="270" spans="1:5" x14ac:dyDescent="0.2">
      <c r="A270" s="61">
        <v>266</v>
      </c>
      <c r="B270" s="62">
        <v>153.07998299999997</v>
      </c>
      <c r="C270" s="59"/>
      <c r="D270" s="61">
        <v>266</v>
      </c>
      <c r="E270" s="64">
        <v>98.662571000000014</v>
      </c>
    </row>
    <row r="271" spans="1:5" x14ac:dyDescent="0.2">
      <c r="A271" s="61">
        <v>267</v>
      </c>
      <c r="B271" s="62">
        <v>153.644778</v>
      </c>
      <c r="C271" s="59"/>
      <c r="D271" s="61">
        <v>267</v>
      </c>
      <c r="E271" s="64">
        <v>99.227365999999989</v>
      </c>
    </row>
    <row r="272" spans="1:5" x14ac:dyDescent="0.2">
      <c r="A272" s="61">
        <v>268</v>
      </c>
      <c r="B272" s="62">
        <v>154.20957299999998</v>
      </c>
      <c r="C272" s="59"/>
      <c r="D272" s="61">
        <v>268</v>
      </c>
      <c r="E272" s="64">
        <v>99.781891999999999</v>
      </c>
    </row>
    <row r="273" spans="1:5" x14ac:dyDescent="0.2">
      <c r="A273" s="61">
        <v>269</v>
      </c>
      <c r="B273" s="62">
        <v>154.77436799999998</v>
      </c>
      <c r="C273" s="59"/>
      <c r="D273" s="61">
        <v>269</v>
      </c>
      <c r="E273" s="64">
        <v>100.34668699999997</v>
      </c>
    </row>
    <row r="274" spans="1:5" x14ac:dyDescent="0.2">
      <c r="A274" s="61">
        <v>270</v>
      </c>
      <c r="B274" s="62">
        <v>155.33916299999999</v>
      </c>
      <c r="C274" s="59"/>
      <c r="D274" s="61">
        <v>270</v>
      </c>
      <c r="E274" s="64">
        <v>100.91148200000001</v>
      </c>
    </row>
    <row r="275" spans="1:5" x14ac:dyDescent="0.2">
      <c r="A275" s="61">
        <v>271</v>
      </c>
      <c r="B275" s="62">
        <v>155.90395799999999</v>
      </c>
      <c r="C275" s="59"/>
      <c r="D275" s="61">
        <v>271</v>
      </c>
      <c r="E275" s="64">
        <v>101.47627699999998</v>
      </c>
    </row>
    <row r="276" spans="1:5" x14ac:dyDescent="0.2">
      <c r="A276" s="61">
        <v>272</v>
      </c>
      <c r="B276" s="62">
        <v>156.46875299999999</v>
      </c>
      <c r="C276" s="59"/>
      <c r="D276" s="61">
        <v>272</v>
      </c>
      <c r="E276" s="64">
        <v>102.04107199999999</v>
      </c>
    </row>
    <row r="277" spans="1:5" x14ac:dyDescent="0.2">
      <c r="A277" s="61">
        <v>273</v>
      </c>
      <c r="B277" s="62">
        <v>157.03354799999997</v>
      </c>
      <c r="C277" s="59"/>
      <c r="D277" s="61">
        <v>273</v>
      </c>
      <c r="E277" s="64">
        <v>102.60586700000002</v>
      </c>
    </row>
    <row r="278" spans="1:5" x14ac:dyDescent="0.2">
      <c r="A278" s="61">
        <v>274</v>
      </c>
      <c r="B278" s="62">
        <v>157.598343</v>
      </c>
      <c r="C278" s="59"/>
      <c r="D278" s="61">
        <v>274</v>
      </c>
      <c r="E278" s="64">
        <v>103.17066199999999</v>
      </c>
    </row>
    <row r="279" spans="1:5" x14ac:dyDescent="0.2">
      <c r="A279" s="61">
        <v>275</v>
      </c>
      <c r="B279" s="62">
        <v>158.163138</v>
      </c>
      <c r="C279" s="59"/>
      <c r="D279" s="61">
        <v>275</v>
      </c>
      <c r="E279" s="64">
        <v>103.725188</v>
      </c>
    </row>
    <row r="280" spans="1:5" x14ac:dyDescent="0.2">
      <c r="A280" s="61">
        <v>276</v>
      </c>
      <c r="B280" s="62">
        <v>158.72793299999998</v>
      </c>
      <c r="C280" s="59"/>
      <c r="D280" s="61">
        <v>276</v>
      </c>
      <c r="E280" s="64">
        <v>104.28998299999998</v>
      </c>
    </row>
    <row r="281" spans="1:5" x14ac:dyDescent="0.2">
      <c r="A281" s="61">
        <v>277</v>
      </c>
      <c r="B281" s="62">
        <v>159.29272799999998</v>
      </c>
      <c r="C281" s="59"/>
      <c r="D281" s="61">
        <v>277</v>
      </c>
      <c r="E281" s="64">
        <v>104.85477800000001</v>
      </c>
    </row>
    <row r="282" spans="1:5" x14ac:dyDescent="0.2">
      <c r="A282" s="61">
        <v>278</v>
      </c>
      <c r="B282" s="62">
        <v>159.85752299999999</v>
      </c>
      <c r="C282" s="59"/>
      <c r="D282" s="61">
        <v>278</v>
      </c>
      <c r="E282" s="64">
        <v>105.41957299999999</v>
      </c>
    </row>
    <row r="283" spans="1:5" x14ac:dyDescent="0.2">
      <c r="A283" s="61">
        <v>279</v>
      </c>
      <c r="B283" s="62">
        <v>160.42231799999999</v>
      </c>
      <c r="C283" s="59"/>
      <c r="D283" s="61">
        <v>279</v>
      </c>
      <c r="E283" s="64">
        <v>105.98436799999999</v>
      </c>
    </row>
    <row r="284" spans="1:5" x14ac:dyDescent="0.2">
      <c r="A284" s="61">
        <v>280</v>
      </c>
      <c r="B284" s="62">
        <v>160.98711299999999</v>
      </c>
      <c r="C284" s="59"/>
      <c r="D284" s="61">
        <v>280</v>
      </c>
      <c r="E284" s="64">
        <v>106.54916299999999</v>
      </c>
    </row>
    <row r="285" spans="1:5" x14ac:dyDescent="0.2">
      <c r="A285" s="61">
        <v>281</v>
      </c>
      <c r="B285" s="62">
        <v>161.55190799999997</v>
      </c>
      <c r="C285" s="59"/>
      <c r="D285" s="61">
        <v>281</v>
      </c>
      <c r="E285" s="64">
        <v>107.113958</v>
      </c>
    </row>
    <row r="286" spans="1:5" x14ac:dyDescent="0.2">
      <c r="A286" s="61">
        <v>282</v>
      </c>
      <c r="B286" s="62">
        <v>162.10643399999998</v>
      </c>
      <c r="C286" s="59"/>
      <c r="D286" s="61">
        <v>282</v>
      </c>
      <c r="E286" s="64">
        <v>107.678753</v>
      </c>
    </row>
    <row r="287" spans="1:5" x14ac:dyDescent="0.2">
      <c r="A287" s="61">
        <v>283</v>
      </c>
      <c r="B287" s="62">
        <v>162.67122899999998</v>
      </c>
      <c r="C287" s="59"/>
      <c r="D287" s="61">
        <v>283</v>
      </c>
      <c r="E287" s="64">
        <v>108.24354799999998</v>
      </c>
    </row>
    <row r="288" spans="1:5" x14ac:dyDescent="0.2">
      <c r="A288" s="61">
        <v>284</v>
      </c>
      <c r="B288" s="62">
        <v>163.22575499999996</v>
      </c>
      <c r="C288" s="59"/>
      <c r="D288" s="61">
        <v>284</v>
      </c>
      <c r="E288" s="64">
        <v>108.80834300000001</v>
      </c>
    </row>
    <row r="289" spans="1:5" x14ac:dyDescent="0.2">
      <c r="A289" s="61">
        <v>285</v>
      </c>
      <c r="B289" s="62">
        <v>163.780281</v>
      </c>
      <c r="C289" s="59"/>
      <c r="D289" s="61">
        <v>285</v>
      </c>
      <c r="E289" s="64">
        <v>109.37313800000001</v>
      </c>
    </row>
    <row r="290" spans="1:5" x14ac:dyDescent="0.2">
      <c r="A290" s="61">
        <v>286</v>
      </c>
      <c r="B290" s="62">
        <v>164.34507599999998</v>
      </c>
      <c r="C290" s="59"/>
      <c r="D290" s="61">
        <v>286</v>
      </c>
      <c r="E290" s="64">
        <v>109.93793299999999</v>
      </c>
    </row>
    <row r="291" spans="1:5" x14ac:dyDescent="0.2">
      <c r="A291" s="61">
        <v>287</v>
      </c>
      <c r="B291" s="62">
        <v>164.89960199999996</v>
      </c>
      <c r="C291" s="59"/>
      <c r="D291" s="61">
        <v>287</v>
      </c>
      <c r="E291" s="64">
        <v>110.50272799999999</v>
      </c>
    </row>
    <row r="292" spans="1:5" x14ac:dyDescent="0.2">
      <c r="A292" s="61">
        <v>288</v>
      </c>
      <c r="B292" s="62">
        <v>165.46439699999999</v>
      </c>
      <c r="C292" s="59"/>
      <c r="D292" s="61">
        <v>288</v>
      </c>
      <c r="E292" s="64">
        <v>111.06752299999999</v>
      </c>
    </row>
    <row r="293" spans="1:5" x14ac:dyDescent="0.2">
      <c r="A293" s="61">
        <v>289</v>
      </c>
      <c r="B293" s="62">
        <v>166.01892299999997</v>
      </c>
      <c r="C293" s="59"/>
      <c r="D293" s="61">
        <v>289</v>
      </c>
      <c r="E293" s="64">
        <v>111.632318</v>
      </c>
    </row>
    <row r="294" spans="1:5" x14ac:dyDescent="0.2">
      <c r="A294" s="61">
        <v>290</v>
      </c>
      <c r="B294" s="62">
        <v>166.58371799999998</v>
      </c>
      <c r="C294" s="59"/>
      <c r="D294" s="61">
        <v>290</v>
      </c>
      <c r="E294" s="64">
        <v>112.197113</v>
      </c>
    </row>
    <row r="295" spans="1:5" x14ac:dyDescent="0.2">
      <c r="A295" s="61">
        <v>291</v>
      </c>
      <c r="B295" s="62">
        <v>167.13824399999999</v>
      </c>
      <c r="C295" s="59"/>
      <c r="D295" s="61">
        <v>291</v>
      </c>
      <c r="E295" s="64">
        <v>112.76190799999998</v>
      </c>
    </row>
    <row r="296" spans="1:5" x14ac:dyDescent="0.2">
      <c r="A296" s="61">
        <v>292</v>
      </c>
      <c r="B296" s="62">
        <v>167.70303899999999</v>
      </c>
      <c r="C296" s="59"/>
      <c r="D296" s="61">
        <v>292</v>
      </c>
      <c r="E296" s="64">
        <v>113.31643399999999</v>
      </c>
    </row>
    <row r="297" spans="1:5" x14ac:dyDescent="0.2">
      <c r="A297" s="61">
        <v>293</v>
      </c>
      <c r="B297" s="62">
        <v>168.25756499999997</v>
      </c>
      <c r="C297" s="59"/>
      <c r="D297" s="61">
        <v>293</v>
      </c>
      <c r="E297" s="64">
        <v>113.88122899999999</v>
      </c>
    </row>
    <row r="298" spans="1:5" x14ac:dyDescent="0.2">
      <c r="A298" s="61">
        <v>294</v>
      </c>
      <c r="B298" s="62">
        <v>168.82236</v>
      </c>
      <c r="C298" s="59"/>
      <c r="D298" s="61">
        <v>294</v>
      </c>
      <c r="E298" s="64">
        <v>114.43575499999997</v>
      </c>
    </row>
    <row r="299" spans="1:5" x14ac:dyDescent="0.2">
      <c r="A299" s="61">
        <v>295</v>
      </c>
      <c r="B299" s="62">
        <v>169.37688599999998</v>
      </c>
      <c r="C299" s="59"/>
      <c r="D299" s="61">
        <v>295</v>
      </c>
      <c r="E299" s="64">
        <v>114.99028100000001</v>
      </c>
    </row>
    <row r="300" spans="1:5" x14ac:dyDescent="0.2">
      <c r="A300" s="61">
        <v>296</v>
      </c>
      <c r="B300" s="62">
        <v>169.94168099999999</v>
      </c>
      <c r="C300" s="59"/>
      <c r="D300" s="61">
        <v>296</v>
      </c>
      <c r="E300" s="64">
        <v>115.55507599999999</v>
      </c>
    </row>
    <row r="301" spans="1:5" x14ac:dyDescent="0.2">
      <c r="A301" s="61">
        <v>297</v>
      </c>
      <c r="B301" s="62">
        <v>170.496207</v>
      </c>
      <c r="C301" s="59"/>
      <c r="D301" s="61">
        <v>297</v>
      </c>
      <c r="E301" s="64">
        <v>116.10960199999997</v>
      </c>
    </row>
    <row r="302" spans="1:5" x14ac:dyDescent="0.2">
      <c r="A302" s="61">
        <v>298</v>
      </c>
      <c r="B302" s="62">
        <v>171.06100199999997</v>
      </c>
      <c r="C302" s="59"/>
      <c r="D302" s="61">
        <v>298</v>
      </c>
      <c r="E302" s="64">
        <v>116.674397</v>
      </c>
    </row>
    <row r="303" spans="1:5" x14ac:dyDescent="0.2">
      <c r="A303" s="61">
        <v>299</v>
      </c>
      <c r="B303" s="62">
        <v>171.61552799999998</v>
      </c>
      <c r="C303" s="59"/>
      <c r="D303" s="61">
        <v>299</v>
      </c>
      <c r="E303" s="64">
        <v>117.22892299999998</v>
      </c>
    </row>
    <row r="304" spans="1:5" x14ac:dyDescent="0.2">
      <c r="A304" s="61">
        <v>300</v>
      </c>
      <c r="B304" s="62">
        <v>172.18032299999999</v>
      </c>
      <c r="C304" s="59"/>
      <c r="D304" s="61">
        <v>300</v>
      </c>
      <c r="E304" s="64">
        <v>117.79371799999998</v>
      </c>
    </row>
    <row r="305" spans="5:5" x14ac:dyDescent="0.2">
      <c r="E305" s="64"/>
    </row>
    <row r="306" spans="5:5" x14ac:dyDescent="0.2">
      <c r="E306" s="64"/>
    </row>
    <row r="307" spans="5:5" x14ac:dyDescent="0.2">
      <c r="E307" s="64"/>
    </row>
    <row r="308" spans="5:5" x14ac:dyDescent="0.2">
      <c r="E308" s="64"/>
    </row>
    <row r="309" spans="5:5" x14ac:dyDescent="0.2">
      <c r="E309" s="64"/>
    </row>
    <row r="310" spans="5:5" x14ac:dyDescent="0.2">
      <c r="E310" s="64"/>
    </row>
    <row r="311" spans="5:5" x14ac:dyDescent="0.2">
      <c r="E311" s="64"/>
    </row>
    <row r="312" spans="5:5" x14ac:dyDescent="0.2">
      <c r="E312" s="64"/>
    </row>
    <row r="313" spans="5:5" x14ac:dyDescent="0.2">
      <c r="E313" s="64"/>
    </row>
    <row r="314" spans="5:5" x14ac:dyDescent="0.2">
      <c r="E314" s="64"/>
    </row>
  </sheetData>
  <mergeCells count="2">
    <mergeCell ref="A3:B3"/>
    <mergeCell ref="D3:E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C6050E-B7EB-46B1-9621-6B840310663D}">
  <dimension ref="A1:E304"/>
  <sheetViews>
    <sheetView workbookViewId="0">
      <selection activeCell="E9" sqref="E9"/>
    </sheetView>
  </sheetViews>
  <sheetFormatPr defaultRowHeight="12.75" x14ac:dyDescent="0.2"/>
  <cols>
    <col min="1" max="1" width="12.7109375" style="2" customWidth="1"/>
    <col min="2" max="2" width="12.7109375" customWidth="1"/>
    <col min="3" max="3" width="6.7109375" customWidth="1"/>
  </cols>
  <sheetData>
    <row r="1" spans="1:5" ht="15.75" x14ac:dyDescent="0.25">
      <c r="A1" s="5" t="s">
        <v>69</v>
      </c>
    </row>
    <row r="2" spans="1:5" ht="15.75" x14ac:dyDescent="0.25">
      <c r="A2" s="5"/>
    </row>
    <row r="3" spans="1:5" x14ac:dyDescent="0.2">
      <c r="A3" s="104" t="s">
        <v>38</v>
      </c>
      <c r="B3" s="104"/>
    </row>
    <row r="4" spans="1:5" x14ac:dyDescent="0.2">
      <c r="A4" s="31" t="s">
        <v>28</v>
      </c>
      <c r="B4" s="31" t="s">
        <v>29</v>
      </c>
    </row>
    <row r="5" spans="1:5" x14ac:dyDescent="0.2">
      <c r="A5" s="2">
        <v>1</v>
      </c>
      <c r="B5" s="66">
        <v>9.4700000000000006</v>
      </c>
      <c r="E5" s="1"/>
    </row>
    <row r="6" spans="1:5" x14ac:dyDescent="0.2">
      <c r="A6" s="2">
        <v>2</v>
      </c>
      <c r="B6" s="66">
        <v>9.4700000000000006</v>
      </c>
    </row>
    <row r="7" spans="1:5" x14ac:dyDescent="0.2">
      <c r="A7" s="2">
        <v>3</v>
      </c>
      <c r="B7" s="66">
        <v>9.4700000000000006</v>
      </c>
    </row>
    <row r="8" spans="1:5" x14ac:dyDescent="0.2">
      <c r="A8" s="2">
        <v>4</v>
      </c>
      <c r="B8" s="66">
        <v>9.4700000000000006</v>
      </c>
    </row>
    <row r="9" spans="1:5" x14ac:dyDescent="0.2">
      <c r="A9" s="2">
        <v>5</v>
      </c>
      <c r="B9" s="66">
        <v>9.4700000000000006</v>
      </c>
    </row>
    <row r="10" spans="1:5" x14ac:dyDescent="0.2">
      <c r="A10" s="2">
        <v>6</v>
      </c>
      <c r="B10" s="66">
        <v>9.4700000000000006</v>
      </c>
    </row>
    <row r="11" spans="1:5" x14ac:dyDescent="0.2">
      <c r="A11" s="2">
        <v>7</v>
      </c>
      <c r="B11" s="66">
        <v>9.4700000000000006</v>
      </c>
    </row>
    <row r="12" spans="1:5" x14ac:dyDescent="0.2">
      <c r="A12" s="2">
        <v>8</v>
      </c>
      <c r="B12" s="66">
        <v>9.4700000000000006</v>
      </c>
    </row>
    <row r="13" spans="1:5" x14ac:dyDescent="0.2">
      <c r="A13" s="2">
        <v>9</v>
      </c>
      <c r="B13" s="66">
        <v>9.4700000000000006</v>
      </c>
    </row>
    <row r="14" spans="1:5" x14ac:dyDescent="0.2">
      <c r="A14" s="2">
        <v>10</v>
      </c>
      <c r="B14" s="66">
        <v>9.4700000000000006</v>
      </c>
    </row>
    <row r="15" spans="1:5" x14ac:dyDescent="0.2">
      <c r="A15" s="2">
        <v>11</v>
      </c>
      <c r="B15" s="66">
        <v>9.4700000000000006</v>
      </c>
    </row>
    <row r="16" spans="1:5" x14ac:dyDescent="0.2">
      <c r="A16" s="2">
        <v>12</v>
      </c>
      <c r="B16" s="66">
        <v>9.4700000000000006</v>
      </c>
    </row>
    <row r="17" spans="1:2" x14ac:dyDescent="0.2">
      <c r="A17" s="2">
        <v>13</v>
      </c>
      <c r="B17" s="66">
        <v>9.4700000000000006</v>
      </c>
    </row>
    <row r="18" spans="1:2" x14ac:dyDescent="0.2">
      <c r="A18" s="2">
        <v>14</v>
      </c>
      <c r="B18" s="66">
        <v>9.4700000000000006</v>
      </c>
    </row>
    <row r="19" spans="1:2" x14ac:dyDescent="0.2">
      <c r="A19" s="2">
        <v>15</v>
      </c>
      <c r="B19" s="66">
        <v>9.4700000000000006</v>
      </c>
    </row>
    <row r="20" spans="1:2" x14ac:dyDescent="0.2">
      <c r="A20" s="2">
        <v>16</v>
      </c>
      <c r="B20" s="66">
        <v>9.34</v>
      </c>
    </row>
    <row r="21" spans="1:2" x14ac:dyDescent="0.2">
      <c r="A21" s="2">
        <v>17</v>
      </c>
      <c r="B21" s="66">
        <v>9.2200000000000006</v>
      </c>
    </row>
    <row r="22" spans="1:2" x14ac:dyDescent="0.2">
      <c r="A22" s="2">
        <v>18</v>
      </c>
      <c r="B22" s="66">
        <v>9.09</v>
      </c>
    </row>
    <row r="23" spans="1:2" x14ac:dyDescent="0.2">
      <c r="A23" s="2">
        <v>19</v>
      </c>
      <c r="B23" s="66">
        <v>8.9700000000000006</v>
      </c>
    </row>
    <row r="24" spans="1:2" x14ac:dyDescent="0.2">
      <c r="A24" s="2">
        <v>20</v>
      </c>
      <c r="B24" s="66">
        <v>8.84</v>
      </c>
    </row>
    <row r="25" spans="1:2" x14ac:dyDescent="0.2">
      <c r="A25" s="2">
        <v>21</v>
      </c>
      <c r="B25" s="66">
        <v>8.7100000000000009</v>
      </c>
    </row>
    <row r="26" spans="1:2" x14ac:dyDescent="0.2">
      <c r="A26" s="2">
        <v>22</v>
      </c>
      <c r="B26" s="66">
        <v>8.59</v>
      </c>
    </row>
    <row r="27" spans="1:2" x14ac:dyDescent="0.2">
      <c r="A27" s="2">
        <v>23</v>
      </c>
      <c r="B27" s="66">
        <v>8.4600000000000009</v>
      </c>
    </row>
    <row r="28" spans="1:2" x14ac:dyDescent="0.2">
      <c r="A28" s="2">
        <v>24</v>
      </c>
      <c r="B28" s="66">
        <v>8.34</v>
      </c>
    </row>
    <row r="29" spans="1:2" x14ac:dyDescent="0.2">
      <c r="A29" s="2">
        <v>25</v>
      </c>
      <c r="B29" s="66">
        <v>8.2100000000000009</v>
      </c>
    </row>
    <row r="30" spans="1:2" x14ac:dyDescent="0.2">
      <c r="A30" s="2">
        <v>26</v>
      </c>
      <c r="B30" s="66">
        <v>8.08</v>
      </c>
    </row>
    <row r="31" spans="1:2" x14ac:dyDescent="0.2">
      <c r="A31" s="2">
        <v>27</v>
      </c>
      <c r="B31" s="66">
        <v>7.96</v>
      </c>
    </row>
    <row r="32" spans="1:2" x14ac:dyDescent="0.2">
      <c r="A32" s="2">
        <v>28</v>
      </c>
      <c r="B32" s="66">
        <v>7.83</v>
      </c>
    </row>
    <row r="33" spans="1:2" x14ac:dyDescent="0.2">
      <c r="A33" s="2">
        <v>29</v>
      </c>
      <c r="B33" s="66">
        <v>7.71</v>
      </c>
    </row>
    <row r="34" spans="1:2" x14ac:dyDescent="0.2">
      <c r="A34" s="2">
        <v>30</v>
      </c>
      <c r="B34" s="66">
        <v>7.5780000000000003</v>
      </c>
    </row>
    <row r="35" spans="1:2" x14ac:dyDescent="0.2">
      <c r="A35" s="2">
        <v>31</v>
      </c>
      <c r="B35" s="66">
        <v>7.45</v>
      </c>
    </row>
    <row r="36" spans="1:2" x14ac:dyDescent="0.2">
      <c r="A36" s="2">
        <v>32</v>
      </c>
      <c r="B36" s="66">
        <v>7.33</v>
      </c>
    </row>
    <row r="37" spans="1:2" x14ac:dyDescent="0.2">
      <c r="A37" s="2">
        <v>33</v>
      </c>
      <c r="B37" s="66">
        <v>7.2</v>
      </c>
    </row>
    <row r="38" spans="1:2" x14ac:dyDescent="0.2">
      <c r="A38" s="2">
        <v>34</v>
      </c>
      <c r="B38" s="66">
        <v>7.08</v>
      </c>
    </row>
    <row r="39" spans="1:2" x14ac:dyDescent="0.2">
      <c r="A39" s="2">
        <v>35</v>
      </c>
      <c r="B39" s="66">
        <v>6.95</v>
      </c>
    </row>
    <row r="40" spans="1:2" x14ac:dyDescent="0.2">
      <c r="A40" s="2">
        <v>36</v>
      </c>
      <c r="B40" s="66">
        <v>6.82</v>
      </c>
    </row>
    <row r="41" spans="1:2" x14ac:dyDescent="0.2">
      <c r="A41" s="2">
        <v>37</v>
      </c>
      <c r="B41" s="66">
        <v>6.7</v>
      </c>
    </row>
    <row r="42" spans="1:2" x14ac:dyDescent="0.2">
      <c r="A42" s="2">
        <v>38</v>
      </c>
      <c r="B42" s="66">
        <v>6.57</v>
      </c>
    </row>
    <row r="43" spans="1:2" x14ac:dyDescent="0.2">
      <c r="A43" s="2">
        <v>39</v>
      </c>
      <c r="B43" s="66">
        <v>6.45</v>
      </c>
    </row>
    <row r="44" spans="1:2" x14ac:dyDescent="0.2">
      <c r="A44" s="2">
        <v>40</v>
      </c>
      <c r="B44" s="66">
        <v>6.32</v>
      </c>
    </row>
    <row r="45" spans="1:2" x14ac:dyDescent="0.2">
      <c r="A45" s="2">
        <v>41</v>
      </c>
      <c r="B45" s="66">
        <v>6.19</v>
      </c>
    </row>
    <row r="46" spans="1:2" x14ac:dyDescent="0.2">
      <c r="A46" s="2">
        <v>42</v>
      </c>
      <c r="B46" s="66">
        <v>6.07</v>
      </c>
    </row>
    <row r="47" spans="1:2" x14ac:dyDescent="0.2">
      <c r="A47" s="2">
        <v>43</v>
      </c>
      <c r="B47" s="66">
        <v>5.94</v>
      </c>
    </row>
    <row r="48" spans="1:2" x14ac:dyDescent="0.2">
      <c r="A48" s="2">
        <v>44</v>
      </c>
      <c r="B48" s="66">
        <v>5.82</v>
      </c>
    </row>
    <row r="49" spans="1:2" x14ac:dyDescent="0.2">
      <c r="A49" s="2">
        <v>45</v>
      </c>
      <c r="B49" s="66">
        <v>5.69</v>
      </c>
    </row>
    <row r="50" spans="1:2" x14ac:dyDescent="0.2">
      <c r="A50" s="2">
        <v>46</v>
      </c>
      <c r="B50" s="66">
        <v>5.56</v>
      </c>
    </row>
    <row r="51" spans="1:2" x14ac:dyDescent="0.2">
      <c r="A51" s="2">
        <v>47</v>
      </c>
      <c r="B51" s="66">
        <v>5.44</v>
      </c>
    </row>
    <row r="52" spans="1:2" x14ac:dyDescent="0.2">
      <c r="A52" s="2">
        <v>48</v>
      </c>
      <c r="B52" s="66">
        <v>5.31</v>
      </c>
    </row>
    <row r="53" spans="1:2" x14ac:dyDescent="0.2">
      <c r="A53" s="2">
        <v>49</v>
      </c>
      <c r="B53" s="66">
        <v>5.19</v>
      </c>
    </row>
    <row r="54" spans="1:2" x14ac:dyDescent="0.2">
      <c r="A54" s="2">
        <v>50</v>
      </c>
      <c r="B54" s="66">
        <v>5.0599999999999996</v>
      </c>
    </row>
    <row r="55" spans="1:2" x14ac:dyDescent="0.2">
      <c r="A55" s="2">
        <v>51</v>
      </c>
      <c r="B55" s="66">
        <v>4.93</v>
      </c>
    </row>
    <row r="56" spans="1:2" x14ac:dyDescent="0.2">
      <c r="A56" s="2">
        <v>52</v>
      </c>
      <c r="B56" s="66">
        <v>4.8099999999999996</v>
      </c>
    </row>
    <row r="57" spans="1:2" x14ac:dyDescent="0.2">
      <c r="A57" s="2">
        <v>53</v>
      </c>
      <c r="B57" s="66">
        <v>4.68</v>
      </c>
    </row>
    <row r="58" spans="1:2" x14ac:dyDescent="0.2">
      <c r="A58" s="2">
        <v>54</v>
      </c>
      <c r="B58" s="66">
        <v>4.5599999999999996</v>
      </c>
    </row>
    <row r="59" spans="1:2" x14ac:dyDescent="0.2">
      <c r="A59" s="2">
        <v>55</v>
      </c>
      <c r="B59" s="66">
        <v>4.43</v>
      </c>
    </row>
    <row r="60" spans="1:2" x14ac:dyDescent="0.2">
      <c r="A60" s="2">
        <v>56</v>
      </c>
      <c r="B60" s="66">
        <v>4.3</v>
      </c>
    </row>
    <row r="61" spans="1:2" x14ac:dyDescent="0.2">
      <c r="A61" s="2">
        <v>57</v>
      </c>
      <c r="B61" s="66">
        <v>4.18</v>
      </c>
    </row>
    <row r="62" spans="1:2" x14ac:dyDescent="0.2">
      <c r="A62" s="2">
        <v>58</v>
      </c>
      <c r="B62" s="66">
        <v>4.05</v>
      </c>
    </row>
    <row r="63" spans="1:2" x14ac:dyDescent="0.2">
      <c r="A63" s="2">
        <v>59</v>
      </c>
      <c r="B63" s="66">
        <v>3.93</v>
      </c>
    </row>
    <row r="64" spans="1:2" x14ac:dyDescent="0.2">
      <c r="A64" s="2">
        <v>60</v>
      </c>
      <c r="B64" s="66">
        <v>3.8</v>
      </c>
    </row>
    <row r="65" spans="1:2" x14ac:dyDescent="0.2">
      <c r="A65" s="2">
        <v>61</v>
      </c>
      <c r="B65" s="66">
        <v>3.67</v>
      </c>
    </row>
    <row r="66" spans="1:2" x14ac:dyDescent="0.2">
      <c r="A66" s="2">
        <v>62</v>
      </c>
      <c r="B66" s="66">
        <v>3.55</v>
      </c>
    </row>
    <row r="67" spans="1:2" x14ac:dyDescent="0.2">
      <c r="A67" s="2">
        <v>63</v>
      </c>
      <c r="B67" s="66">
        <v>3.42</v>
      </c>
    </row>
    <row r="68" spans="1:2" x14ac:dyDescent="0.2">
      <c r="A68" s="2">
        <v>64</v>
      </c>
      <c r="B68" s="66">
        <v>3.3</v>
      </c>
    </row>
    <row r="69" spans="1:2" x14ac:dyDescent="0.2">
      <c r="A69" s="2">
        <v>65</v>
      </c>
      <c r="B69" s="66">
        <v>3.17</v>
      </c>
    </row>
    <row r="70" spans="1:2" x14ac:dyDescent="0.2">
      <c r="A70" s="2">
        <v>66</v>
      </c>
      <c r="B70" s="66">
        <v>3.04</v>
      </c>
    </row>
    <row r="71" spans="1:2" x14ac:dyDescent="0.2">
      <c r="A71" s="2">
        <v>67</v>
      </c>
      <c r="B71" s="66">
        <v>2.92</v>
      </c>
    </row>
    <row r="72" spans="1:2" x14ac:dyDescent="0.2">
      <c r="A72" s="2">
        <v>68</v>
      </c>
      <c r="B72" s="66">
        <v>2.79</v>
      </c>
    </row>
    <row r="73" spans="1:2" x14ac:dyDescent="0.2">
      <c r="A73" s="2">
        <v>69</v>
      </c>
      <c r="B73" s="66">
        <v>2.67</v>
      </c>
    </row>
    <row r="74" spans="1:2" x14ac:dyDescent="0.2">
      <c r="A74" s="2">
        <v>70</v>
      </c>
      <c r="B74" s="66">
        <v>2.54</v>
      </c>
    </row>
    <row r="75" spans="1:2" x14ac:dyDescent="0.2">
      <c r="A75" s="2">
        <v>71</v>
      </c>
      <c r="B75" s="66">
        <v>2.41</v>
      </c>
    </row>
    <row r="76" spans="1:2" x14ac:dyDescent="0.2">
      <c r="A76" s="2">
        <v>72</v>
      </c>
      <c r="B76" s="66">
        <v>2.29</v>
      </c>
    </row>
    <row r="77" spans="1:2" x14ac:dyDescent="0.2">
      <c r="A77" s="2">
        <v>73</v>
      </c>
      <c r="B77" s="66">
        <v>2.16</v>
      </c>
    </row>
    <row r="78" spans="1:2" x14ac:dyDescent="0.2">
      <c r="A78" s="2">
        <v>74</v>
      </c>
      <c r="B78" s="66">
        <v>2.04</v>
      </c>
    </row>
    <row r="79" spans="1:2" x14ac:dyDescent="0.2">
      <c r="A79" s="2">
        <v>75</v>
      </c>
      <c r="B79" s="66">
        <v>1.91</v>
      </c>
    </row>
    <row r="80" spans="1:2" x14ac:dyDescent="0.2">
      <c r="A80" s="2">
        <v>76</v>
      </c>
      <c r="B80" s="66">
        <v>1.78</v>
      </c>
    </row>
    <row r="81" spans="1:2" x14ac:dyDescent="0.2">
      <c r="A81" s="2">
        <v>77</v>
      </c>
      <c r="B81" s="66">
        <v>1.66</v>
      </c>
    </row>
    <row r="82" spans="1:2" x14ac:dyDescent="0.2">
      <c r="A82" s="2">
        <v>78</v>
      </c>
      <c r="B82" s="66">
        <v>1.53</v>
      </c>
    </row>
    <row r="83" spans="1:2" x14ac:dyDescent="0.2">
      <c r="A83" s="2">
        <v>79</v>
      </c>
      <c r="B83" s="66">
        <v>1.41</v>
      </c>
    </row>
    <row r="84" spans="1:2" x14ac:dyDescent="0.2">
      <c r="A84" s="2">
        <v>80</v>
      </c>
      <c r="B84" s="66">
        <v>1.27</v>
      </c>
    </row>
    <row r="85" spans="1:2" x14ac:dyDescent="0.2">
      <c r="A85" s="2">
        <v>81</v>
      </c>
      <c r="B85" s="66">
        <v>1.1399999999999999</v>
      </c>
    </row>
    <row r="86" spans="1:2" x14ac:dyDescent="0.2">
      <c r="A86" s="2">
        <v>82</v>
      </c>
      <c r="B86" s="66">
        <v>1.02</v>
      </c>
    </row>
    <row r="87" spans="1:2" x14ac:dyDescent="0.2">
      <c r="A87" s="2">
        <v>83</v>
      </c>
      <c r="B87" s="66">
        <v>0.89</v>
      </c>
    </row>
    <row r="88" spans="1:2" x14ac:dyDescent="0.2">
      <c r="A88" s="2">
        <v>84</v>
      </c>
      <c r="B88" s="66">
        <v>0.77</v>
      </c>
    </row>
    <row r="89" spans="1:2" x14ac:dyDescent="0.2">
      <c r="A89" s="2">
        <v>85</v>
      </c>
      <c r="B89" s="66">
        <v>0.64</v>
      </c>
    </row>
    <row r="90" spans="1:2" x14ac:dyDescent="0.2">
      <c r="A90" s="2">
        <v>86</v>
      </c>
      <c r="B90" s="66">
        <v>0.51</v>
      </c>
    </row>
    <row r="91" spans="1:2" x14ac:dyDescent="0.2">
      <c r="A91" s="2">
        <v>87</v>
      </c>
      <c r="B91" s="66">
        <v>0.39</v>
      </c>
    </row>
    <row r="92" spans="1:2" x14ac:dyDescent="0.2">
      <c r="A92" s="2">
        <v>88</v>
      </c>
      <c r="B92" s="66">
        <v>0.26</v>
      </c>
    </row>
    <row r="93" spans="1:2" x14ac:dyDescent="0.2">
      <c r="A93" s="2">
        <v>89</v>
      </c>
      <c r="B93" s="66">
        <v>0.14000000000000001</v>
      </c>
    </row>
    <row r="94" spans="1:2" x14ac:dyDescent="0.2">
      <c r="A94" s="2">
        <v>90</v>
      </c>
      <c r="B94" s="32">
        <v>0</v>
      </c>
    </row>
    <row r="95" spans="1:2" x14ac:dyDescent="0.2">
      <c r="A95" s="2">
        <v>91</v>
      </c>
      <c r="B95" s="32">
        <v>0</v>
      </c>
    </row>
    <row r="96" spans="1:2" x14ac:dyDescent="0.2">
      <c r="A96" s="2">
        <v>92</v>
      </c>
      <c r="B96" s="32">
        <v>0</v>
      </c>
    </row>
    <row r="97" spans="1:2" x14ac:dyDescent="0.2">
      <c r="A97" s="2">
        <v>93</v>
      </c>
      <c r="B97" s="32">
        <v>0</v>
      </c>
    </row>
    <row r="98" spans="1:2" x14ac:dyDescent="0.2">
      <c r="A98" s="2">
        <v>94</v>
      </c>
      <c r="B98" s="32">
        <v>0</v>
      </c>
    </row>
    <row r="99" spans="1:2" x14ac:dyDescent="0.2">
      <c r="A99" s="2">
        <v>95</v>
      </c>
      <c r="B99" s="32">
        <v>0</v>
      </c>
    </row>
    <row r="100" spans="1:2" x14ac:dyDescent="0.2">
      <c r="A100" s="2">
        <v>96</v>
      </c>
      <c r="B100" s="32">
        <v>0</v>
      </c>
    </row>
    <row r="101" spans="1:2" x14ac:dyDescent="0.2">
      <c r="A101" s="2">
        <v>97</v>
      </c>
      <c r="B101" s="32">
        <v>0</v>
      </c>
    </row>
    <row r="102" spans="1:2" x14ac:dyDescent="0.2">
      <c r="A102" s="2">
        <v>98</v>
      </c>
      <c r="B102" s="32">
        <v>0</v>
      </c>
    </row>
    <row r="103" spans="1:2" x14ac:dyDescent="0.2">
      <c r="A103" s="2">
        <v>99</v>
      </c>
      <c r="B103" s="32">
        <v>0</v>
      </c>
    </row>
    <row r="104" spans="1:2" x14ac:dyDescent="0.2">
      <c r="A104" s="2">
        <v>100</v>
      </c>
      <c r="B104" s="32">
        <v>0</v>
      </c>
    </row>
    <row r="105" spans="1:2" x14ac:dyDescent="0.2">
      <c r="A105" s="2">
        <v>101</v>
      </c>
      <c r="B105" s="32">
        <v>0</v>
      </c>
    </row>
    <row r="106" spans="1:2" x14ac:dyDescent="0.2">
      <c r="A106" s="2">
        <v>102</v>
      </c>
      <c r="B106" s="32">
        <v>0</v>
      </c>
    </row>
    <row r="107" spans="1:2" x14ac:dyDescent="0.2">
      <c r="A107" s="2">
        <v>103</v>
      </c>
      <c r="B107" s="32">
        <v>0</v>
      </c>
    </row>
    <row r="108" spans="1:2" x14ac:dyDescent="0.2">
      <c r="A108" s="2">
        <v>104</v>
      </c>
      <c r="B108" s="32">
        <v>0</v>
      </c>
    </row>
    <row r="109" spans="1:2" x14ac:dyDescent="0.2">
      <c r="A109" s="2">
        <v>105</v>
      </c>
      <c r="B109" s="32">
        <v>0</v>
      </c>
    </row>
    <row r="110" spans="1:2" x14ac:dyDescent="0.2">
      <c r="A110" s="2">
        <v>106</v>
      </c>
      <c r="B110" s="32">
        <v>0</v>
      </c>
    </row>
    <row r="111" spans="1:2" x14ac:dyDescent="0.2">
      <c r="A111" s="2">
        <v>107</v>
      </c>
      <c r="B111" s="32">
        <v>0</v>
      </c>
    </row>
    <row r="112" spans="1:2" x14ac:dyDescent="0.2">
      <c r="A112" s="2">
        <v>108</v>
      </c>
      <c r="B112" s="32">
        <v>0</v>
      </c>
    </row>
    <row r="113" spans="1:2" x14ac:dyDescent="0.2">
      <c r="A113" s="2">
        <v>109</v>
      </c>
      <c r="B113" s="32">
        <v>0</v>
      </c>
    </row>
    <row r="114" spans="1:2" x14ac:dyDescent="0.2">
      <c r="A114" s="2">
        <v>110</v>
      </c>
      <c r="B114" s="32">
        <v>0</v>
      </c>
    </row>
    <row r="115" spans="1:2" x14ac:dyDescent="0.2">
      <c r="A115" s="2">
        <v>111</v>
      </c>
      <c r="B115" s="32">
        <v>0</v>
      </c>
    </row>
    <row r="116" spans="1:2" x14ac:dyDescent="0.2">
      <c r="A116" s="2">
        <v>112</v>
      </c>
      <c r="B116" s="32">
        <v>0</v>
      </c>
    </row>
    <row r="117" spans="1:2" x14ac:dyDescent="0.2">
      <c r="A117" s="2">
        <v>113</v>
      </c>
      <c r="B117" s="32">
        <v>0</v>
      </c>
    </row>
    <row r="118" spans="1:2" x14ac:dyDescent="0.2">
      <c r="A118" s="2">
        <v>114</v>
      </c>
      <c r="B118" s="32">
        <v>0</v>
      </c>
    </row>
    <row r="119" spans="1:2" x14ac:dyDescent="0.2">
      <c r="A119" s="2">
        <v>115</v>
      </c>
      <c r="B119" s="32">
        <v>0</v>
      </c>
    </row>
    <row r="120" spans="1:2" x14ac:dyDescent="0.2">
      <c r="A120" s="2">
        <v>116</v>
      </c>
      <c r="B120" s="32">
        <v>0</v>
      </c>
    </row>
    <row r="121" spans="1:2" x14ac:dyDescent="0.2">
      <c r="A121" s="2">
        <v>117</v>
      </c>
      <c r="B121" s="32">
        <v>0</v>
      </c>
    </row>
    <row r="122" spans="1:2" x14ac:dyDescent="0.2">
      <c r="A122" s="2">
        <v>118</v>
      </c>
      <c r="B122" s="32">
        <v>0</v>
      </c>
    </row>
    <row r="123" spans="1:2" x14ac:dyDescent="0.2">
      <c r="A123" s="2">
        <v>119</v>
      </c>
      <c r="B123" s="32">
        <v>0</v>
      </c>
    </row>
    <row r="124" spans="1:2" x14ac:dyDescent="0.2">
      <c r="A124" s="2">
        <v>120</v>
      </c>
      <c r="B124" s="32">
        <v>0</v>
      </c>
    </row>
    <row r="125" spans="1:2" x14ac:dyDescent="0.2">
      <c r="A125" s="2">
        <v>121</v>
      </c>
      <c r="B125" s="32">
        <v>0</v>
      </c>
    </row>
    <row r="126" spans="1:2" x14ac:dyDescent="0.2">
      <c r="A126" s="2">
        <v>122</v>
      </c>
      <c r="B126" s="32">
        <v>0</v>
      </c>
    </row>
    <row r="127" spans="1:2" x14ac:dyDescent="0.2">
      <c r="A127" s="2">
        <v>123</v>
      </c>
      <c r="B127" s="32">
        <v>0</v>
      </c>
    </row>
    <row r="128" spans="1:2" x14ac:dyDescent="0.2">
      <c r="A128" s="2">
        <v>124</v>
      </c>
      <c r="B128" s="32">
        <v>0</v>
      </c>
    </row>
    <row r="129" spans="1:2" x14ac:dyDescent="0.2">
      <c r="A129" s="2">
        <v>125</v>
      </c>
      <c r="B129" s="32">
        <v>0</v>
      </c>
    </row>
    <row r="130" spans="1:2" x14ac:dyDescent="0.2">
      <c r="A130" s="2">
        <v>126</v>
      </c>
      <c r="B130" s="32">
        <v>0</v>
      </c>
    </row>
    <row r="131" spans="1:2" x14ac:dyDescent="0.2">
      <c r="A131" s="2">
        <v>127</v>
      </c>
      <c r="B131" s="32">
        <v>0</v>
      </c>
    </row>
    <row r="132" spans="1:2" x14ac:dyDescent="0.2">
      <c r="A132" s="2">
        <v>128</v>
      </c>
      <c r="B132" s="32">
        <v>0</v>
      </c>
    </row>
    <row r="133" spans="1:2" x14ac:dyDescent="0.2">
      <c r="A133" s="2">
        <v>129</v>
      </c>
      <c r="B133" s="32">
        <v>0</v>
      </c>
    </row>
    <row r="134" spans="1:2" x14ac:dyDescent="0.2">
      <c r="A134" s="2">
        <v>130</v>
      </c>
      <c r="B134" s="32">
        <v>0</v>
      </c>
    </row>
    <row r="135" spans="1:2" x14ac:dyDescent="0.2">
      <c r="A135" s="2">
        <v>131</v>
      </c>
      <c r="B135" s="32">
        <v>0</v>
      </c>
    </row>
    <row r="136" spans="1:2" x14ac:dyDescent="0.2">
      <c r="A136" s="2">
        <v>132</v>
      </c>
      <c r="B136" s="32">
        <v>0</v>
      </c>
    </row>
    <row r="137" spans="1:2" x14ac:dyDescent="0.2">
      <c r="A137" s="2">
        <v>133</v>
      </c>
      <c r="B137" s="32">
        <v>0</v>
      </c>
    </row>
    <row r="138" spans="1:2" x14ac:dyDescent="0.2">
      <c r="A138" s="2">
        <v>134</v>
      </c>
      <c r="B138" s="32">
        <v>0</v>
      </c>
    </row>
    <row r="139" spans="1:2" x14ac:dyDescent="0.2">
      <c r="A139" s="2">
        <v>135</v>
      </c>
      <c r="B139" s="32">
        <v>0</v>
      </c>
    </row>
    <row r="140" spans="1:2" x14ac:dyDescent="0.2">
      <c r="A140" s="2">
        <v>136</v>
      </c>
      <c r="B140" s="32">
        <v>0</v>
      </c>
    </row>
    <row r="141" spans="1:2" x14ac:dyDescent="0.2">
      <c r="A141" s="2">
        <v>137</v>
      </c>
      <c r="B141" s="32">
        <v>0</v>
      </c>
    </row>
    <row r="142" spans="1:2" x14ac:dyDescent="0.2">
      <c r="A142" s="2">
        <v>138</v>
      </c>
      <c r="B142" s="32">
        <v>0</v>
      </c>
    </row>
    <row r="143" spans="1:2" x14ac:dyDescent="0.2">
      <c r="A143" s="2">
        <v>139</v>
      </c>
      <c r="B143" s="32">
        <v>0</v>
      </c>
    </row>
    <row r="144" spans="1:2" x14ac:dyDescent="0.2">
      <c r="A144" s="2">
        <v>140</v>
      </c>
      <c r="B144" s="32">
        <v>0</v>
      </c>
    </row>
    <row r="145" spans="1:2" x14ac:dyDescent="0.2">
      <c r="A145" s="2">
        <v>141</v>
      </c>
      <c r="B145" s="32">
        <v>0</v>
      </c>
    </row>
    <row r="146" spans="1:2" x14ac:dyDescent="0.2">
      <c r="A146" s="2">
        <v>142</v>
      </c>
      <c r="B146" s="32">
        <v>0</v>
      </c>
    </row>
    <row r="147" spans="1:2" x14ac:dyDescent="0.2">
      <c r="A147" s="2">
        <v>143</v>
      </c>
      <c r="B147" s="32">
        <v>0</v>
      </c>
    </row>
    <row r="148" spans="1:2" x14ac:dyDescent="0.2">
      <c r="A148" s="2">
        <v>144</v>
      </c>
      <c r="B148" s="32">
        <v>0</v>
      </c>
    </row>
    <row r="149" spans="1:2" x14ac:dyDescent="0.2">
      <c r="A149" s="2">
        <v>145</v>
      </c>
      <c r="B149" s="32">
        <v>0</v>
      </c>
    </row>
    <row r="150" spans="1:2" x14ac:dyDescent="0.2">
      <c r="A150" s="2">
        <v>146</v>
      </c>
      <c r="B150" s="32">
        <v>0</v>
      </c>
    </row>
    <row r="151" spans="1:2" x14ac:dyDescent="0.2">
      <c r="A151" s="2">
        <v>147</v>
      </c>
      <c r="B151" s="32">
        <v>0</v>
      </c>
    </row>
    <row r="152" spans="1:2" x14ac:dyDescent="0.2">
      <c r="A152" s="2">
        <v>148</v>
      </c>
      <c r="B152" s="32">
        <v>0</v>
      </c>
    </row>
    <row r="153" spans="1:2" x14ac:dyDescent="0.2">
      <c r="A153" s="2">
        <v>149</v>
      </c>
      <c r="B153" s="32">
        <v>0</v>
      </c>
    </row>
    <row r="154" spans="1:2" x14ac:dyDescent="0.2">
      <c r="A154" s="2">
        <v>150</v>
      </c>
      <c r="B154" s="32">
        <v>0</v>
      </c>
    </row>
    <row r="155" spans="1:2" x14ac:dyDescent="0.2">
      <c r="A155" s="2">
        <v>151</v>
      </c>
      <c r="B155" s="32">
        <v>0</v>
      </c>
    </row>
    <row r="156" spans="1:2" x14ac:dyDescent="0.2">
      <c r="A156" s="2">
        <v>152</v>
      </c>
      <c r="B156" s="32">
        <v>0</v>
      </c>
    </row>
    <row r="157" spans="1:2" x14ac:dyDescent="0.2">
      <c r="A157" s="2">
        <v>153</v>
      </c>
      <c r="B157" s="32">
        <v>0</v>
      </c>
    </row>
    <row r="158" spans="1:2" x14ac:dyDescent="0.2">
      <c r="A158" s="2">
        <v>154</v>
      </c>
      <c r="B158" s="32">
        <v>0</v>
      </c>
    </row>
    <row r="159" spans="1:2" x14ac:dyDescent="0.2">
      <c r="A159" s="2">
        <v>155</v>
      </c>
      <c r="B159" s="32">
        <v>0</v>
      </c>
    </row>
    <row r="160" spans="1:2" x14ac:dyDescent="0.2">
      <c r="A160" s="2">
        <v>156</v>
      </c>
      <c r="B160" s="32">
        <v>0</v>
      </c>
    </row>
    <row r="161" spans="1:2" x14ac:dyDescent="0.2">
      <c r="A161" s="2">
        <v>157</v>
      </c>
      <c r="B161" s="32">
        <v>0</v>
      </c>
    </row>
    <row r="162" spans="1:2" x14ac:dyDescent="0.2">
      <c r="A162" s="2">
        <v>158</v>
      </c>
      <c r="B162" s="32">
        <v>0</v>
      </c>
    </row>
    <row r="163" spans="1:2" x14ac:dyDescent="0.2">
      <c r="A163" s="2">
        <v>159</v>
      </c>
      <c r="B163" s="32">
        <v>0</v>
      </c>
    </row>
    <row r="164" spans="1:2" x14ac:dyDescent="0.2">
      <c r="A164" s="2">
        <v>160</v>
      </c>
      <c r="B164" s="32">
        <v>0</v>
      </c>
    </row>
    <row r="165" spans="1:2" x14ac:dyDescent="0.2">
      <c r="A165" s="2">
        <v>161</v>
      </c>
      <c r="B165" s="32">
        <v>0</v>
      </c>
    </row>
    <row r="166" spans="1:2" x14ac:dyDescent="0.2">
      <c r="A166" s="2">
        <v>162</v>
      </c>
      <c r="B166" s="32">
        <v>0</v>
      </c>
    </row>
    <row r="167" spans="1:2" x14ac:dyDescent="0.2">
      <c r="A167" s="2">
        <v>163</v>
      </c>
      <c r="B167" s="32">
        <v>0</v>
      </c>
    </row>
    <row r="168" spans="1:2" x14ac:dyDescent="0.2">
      <c r="A168" s="2">
        <v>164</v>
      </c>
      <c r="B168" s="32">
        <v>0</v>
      </c>
    </row>
    <row r="169" spans="1:2" x14ac:dyDescent="0.2">
      <c r="A169" s="2">
        <v>165</v>
      </c>
      <c r="B169" s="32">
        <v>0</v>
      </c>
    </row>
    <row r="170" spans="1:2" x14ac:dyDescent="0.2">
      <c r="A170" s="2">
        <v>166</v>
      </c>
      <c r="B170" s="32">
        <v>0</v>
      </c>
    </row>
    <row r="171" spans="1:2" x14ac:dyDescent="0.2">
      <c r="A171" s="2">
        <v>167</v>
      </c>
      <c r="B171" s="32">
        <v>0</v>
      </c>
    </row>
    <row r="172" spans="1:2" x14ac:dyDescent="0.2">
      <c r="A172" s="2">
        <v>168</v>
      </c>
      <c r="B172" s="32">
        <v>0</v>
      </c>
    </row>
    <row r="173" spans="1:2" x14ac:dyDescent="0.2">
      <c r="A173" s="2">
        <v>169</v>
      </c>
      <c r="B173" s="32">
        <v>0</v>
      </c>
    </row>
    <row r="174" spans="1:2" x14ac:dyDescent="0.2">
      <c r="A174" s="2">
        <v>170</v>
      </c>
      <c r="B174" s="32">
        <v>0</v>
      </c>
    </row>
    <row r="175" spans="1:2" x14ac:dyDescent="0.2">
      <c r="A175" s="2">
        <v>171</v>
      </c>
      <c r="B175" s="32">
        <v>0</v>
      </c>
    </row>
    <row r="176" spans="1:2" x14ac:dyDescent="0.2">
      <c r="A176" s="2">
        <v>172</v>
      </c>
      <c r="B176" s="32">
        <v>0</v>
      </c>
    </row>
    <row r="177" spans="1:2" x14ac:dyDescent="0.2">
      <c r="A177" s="2">
        <v>173</v>
      </c>
      <c r="B177" s="32">
        <v>0</v>
      </c>
    </row>
    <row r="178" spans="1:2" x14ac:dyDescent="0.2">
      <c r="A178" s="2">
        <v>174</v>
      </c>
      <c r="B178" s="32">
        <v>0</v>
      </c>
    </row>
    <row r="179" spans="1:2" x14ac:dyDescent="0.2">
      <c r="A179" s="2">
        <v>175</v>
      </c>
      <c r="B179" s="32">
        <v>0</v>
      </c>
    </row>
    <row r="180" spans="1:2" x14ac:dyDescent="0.2">
      <c r="A180" s="2">
        <v>176</v>
      </c>
      <c r="B180" s="32">
        <v>0</v>
      </c>
    </row>
    <row r="181" spans="1:2" x14ac:dyDescent="0.2">
      <c r="A181" s="2">
        <v>177</v>
      </c>
      <c r="B181" s="32">
        <v>0</v>
      </c>
    </row>
    <row r="182" spans="1:2" x14ac:dyDescent="0.2">
      <c r="A182" s="2">
        <v>178</v>
      </c>
      <c r="B182" s="32">
        <v>0</v>
      </c>
    </row>
    <row r="183" spans="1:2" x14ac:dyDescent="0.2">
      <c r="A183" s="2">
        <v>179</v>
      </c>
      <c r="B183" s="32">
        <v>0</v>
      </c>
    </row>
    <row r="184" spans="1:2" x14ac:dyDescent="0.2">
      <c r="A184" s="2">
        <v>180</v>
      </c>
      <c r="B184" s="32">
        <v>0</v>
      </c>
    </row>
    <row r="185" spans="1:2" x14ac:dyDescent="0.2">
      <c r="A185" s="2">
        <v>181</v>
      </c>
      <c r="B185" s="32">
        <v>0</v>
      </c>
    </row>
    <row r="186" spans="1:2" x14ac:dyDescent="0.2">
      <c r="A186" s="2">
        <v>182</v>
      </c>
      <c r="B186" s="32">
        <v>0</v>
      </c>
    </row>
    <row r="187" spans="1:2" x14ac:dyDescent="0.2">
      <c r="A187" s="2">
        <v>183</v>
      </c>
      <c r="B187" s="32">
        <v>0</v>
      </c>
    </row>
    <row r="188" spans="1:2" x14ac:dyDescent="0.2">
      <c r="A188" s="2">
        <v>184</v>
      </c>
      <c r="B188" s="32">
        <v>0</v>
      </c>
    </row>
    <row r="189" spans="1:2" x14ac:dyDescent="0.2">
      <c r="A189" s="2">
        <v>185</v>
      </c>
      <c r="B189" s="32">
        <v>0</v>
      </c>
    </row>
    <row r="190" spans="1:2" x14ac:dyDescent="0.2">
      <c r="A190" s="2">
        <v>186</v>
      </c>
      <c r="B190" s="32">
        <v>0</v>
      </c>
    </row>
    <row r="191" spans="1:2" x14ac:dyDescent="0.2">
      <c r="A191" s="2">
        <v>187</v>
      </c>
      <c r="B191" s="32">
        <v>0</v>
      </c>
    </row>
    <row r="192" spans="1:2" x14ac:dyDescent="0.2">
      <c r="A192" s="2">
        <v>188</v>
      </c>
      <c r="B192" s="32">
        <v>0</v>
      </c>
    </row>
    <row r="193" spans="1:2" x14ac:dyDescent="0.2">
      <c r="A193" s="2">
        <v>189</v>
      </c>
      <c r="B193" s="32">
        <v>0</v>
      </c>
    </row>
    <row r="194" spans="1:2" x14ac:dyDescent="0.2">
      <c r="A194" s="2">
        <v>190</v>
      </c>
      <c r="B194" s="32">
        <v>0</v>
      </c>
    </row>
    <row r="195" spans="1:2" x14ac:dyDescent="0.2">
      <c r="A195" s="2">
        <v>191</v>
      </c>
      <c r="B195" s="32">
        <v>0</v>
      </c>
    </row>
    <row r="196" spans="1:2" x14ac:dyDescent="0.2">
      <c r="A196" s="2">
        <v>192</v>
      </c>
      <c r="B196" s="32">
        <v>0</v>
      </c>
    </row>
    <row r="197" spans="1:2" x14ac:dyDescent="0.2">
      <c r="A197" s="2">
        <v>193</v>
      </c>
      <c r="B197" s="32">
        <v>0</v>
      </c>
    </row>
    <row r="198" spans="1:2" x14ac:dyDescent="0.2">
      <c r="A198" s="2">
        <v>194</v>
      </c>
      <c r="B198" s="32">
        <v>0</v>
      </c>
    </row>
    <row r="199" spans="1:2" x14ac:dyDescent="0.2">
      <c r="A199" s="2">
        <v>195</v>
      </c>
      <c r="B199" s="32">
        <v>0</v>
      </c>
    </row>
    <row r="200" spans="1:2" x14ac:dyDescent="0.2">
      <c r="A200" s="2">
        <v>196</v>
      </c>
      <c r="B200" s="32">
        <v>0</v>
      </c>
    </row>
    <row r="201" spans="1:2" x14ac:dyDescent="0.2">
      <c r="A201" s="2">
        <v>197</v>
      </c>
      <c r="B201" s="32">
        <v>0</v>
      </c>
    </row>
    <row r="202" spans="1:2" x14ac:dyDescent="0.2">
      <c r="A202" s="2">
        <v>198</v>
      </c>
      <c r="B202" s="32">
        <v>0</v>
      </c>
    </row>
    <row r="203" spans="1:2" x14ac:dyDescent="0.2">
      <c r="A203" s="2">
        <v>199</v>
      </c>
      <c r="B203" s="32">
        <v>0</v>
      </c>
    </row>
    <row r="204" spans="1:2" x14ac:dyDescent="0.2">
      <c r="A204" s="2">
        <v>200</v>
      </c>
      <c r="B204" s="32">
        <v>0</v>
      </c>
    </row>
    <row r="205" spans="1:2" x14ac:dyDescent="0.2">
      <c r="A205" s="2">
        <v>201</v>
      </c>
      <c r="B205" s="32">
        <v>0</v>
      </c>
    </row>
    <row r="206" spans="1:2" x14ac:dyDescent="0.2">
      <c r="A206" s="2">
        <v>202</v>
      </c>
      <c r="B206" s="32">
        <v>0</v>
      </c>
    </row>
    <row r="207" spans="1:2" x14ac:dyDescent="0.2">
      <c r="A207" s="2">
        <v>203</v>
      </c>
      <c r="B207" s="32">
        <v>0</v>
      </c>
    </row>
    <row r="208" spans="1:2" x14ac:dyDescent="0.2">
      <c r="A208" s="2">
        <v>204</v>
      </c>
      <c r="B208" s="32">
        <v>0</v>
      </c>
    </row>
    <row r="209" spans="1:2" x14ac:dyDescent="0.2">
      <c r="A209" s="2">
        <v>205</v>
      </c>
      <c r="B209" s="32">
        <v>0</v>
      </c>
    </row>
    <row r="210" spans="1:2" x14ac:dyDescent="0.2">
      <c r="A210" s="2">
        <v>206</v>
      </c>
      <c r="B210" s="32">
        <v>0</v>
      </c>
    </row>
    <row r="211" spans="1:2" x14ac:dyDescent="0.2">
      <c r="A211" s="2">
        <v>207</v>
      </c>
      <c r="B211" s="32">
        <v>0</v>
      </c>
    </row>
    <row r="212" spans="1:2" x14ac:dyDescent="0.2">
      <c r="A212" s="2">
        <v>208</v>
      </c>
      <c r="B212" s="32">
        <v>0</v>
      </c>
    </row>
    <row r="213" spans="1:2" x14ac:dyDescent="0.2">
      <c r="A213" s="2">
        <v>209</v>
      </c>
      <c r="B213" s="32">
        <v>0</v>
      </c>
    </row>
    <row r="214" spans="1:2" x14ac:dyDescent="0.2">
      <c r="A214" s="2">
        <v>210</v>
      </c>
      <c r="B214" s="32">
        <v>0</v>
      </c>
    </row>
    <row r="215" spans="1:2" x14ac:dyDescent="0.2">
      <c r="A215" s="2">
        <v>211</v>
      </c>
      <c r="B215" s="32">
        <v>0</v>
      </c>
    </row>
    <row r="216" spans="1:2" x14ac:dyDescent="0.2">
      <c r="A216" s="2">
        <v>212</v>
      </c>
      <c r="B216" s="32">
        <v>0</v>
      </c>
    </row>
    <row r="217" spans="1:2" x14ac:dyDescent="0.2">
      <c r="A217" s="2">
        <v>213</v>
      </c>
      <c r="B217" s="32">
        <v>0</v>
      </c>
    </row>
    <row r="218" spans="1:2" x14ac:dyDescent="0.2">
      <c r="A218" s="2">
        <v>214</v>
      </c>
      <c r="B218" s="32">
        <v>0</v>
      </c>
    </row>
    <row r="219" spans="1:2" x14ac:dyDescent="0.2">
      <c r="A219" s="2">
        <v>215</v>
      </c>
      <c r="B219" s="32">
        <v>0</v>
      </c>
    </row>
    <row r="220" spans="1:2" x14ac:dyDescent="0.2">
      <c r="A220" s="2">
        <v>216</v>
      </c>
      <c r="B220" s="32">
        <v>0</v>
      </c>
    </row>
    <row r="221" spans="1:2" x14ac:dyDescent="0.2">
      <c r="A221" s="2">
        <v>217</v>
      </c>
      <c r="B221" s="32">
        <v>0</v>
      </c>
    </row>
    <row r="222" spans="1:2" x14ac:dyDescent="0.2">
      <c r="A222" s="2">
        <v>218</v>
      </c>
      <c r="B222" s="32">
        <v>0</v>
      </c>
    </row>
    <row r="223" spans="1:2" x14ac:dyDescent="0.2">
      <c r="A223" s="2">
        <v>219</v>
      </c>
      <c r="B223" s="32">
        <v>0</v>
      </c>
    </row>
    <row r="224" spans="1:2" x14ac:dyDescent="0.2">
      <c r="A224" s="2">
        <v>220</v>
      </c>
      <c r="B224" s="32">
        <v>0</v>
      </c>
    </row>
    <row r="225" spans="1:2" x14ac:dyDescent="0.2">
      <c r="A225" s="2">
        <v>221</v>
      </c>
      <c r="B225" s="32">
        <v>0</v>
      </c>
    </row>
    <row r="226" spans="1:2" x14ac:dyDescent="0.2">
      <c r="A226" s="2">
        <v>222</v>
      </c>
      <c r="B226" s="32">
        <v>0</v>
      </c>
    </row>
    <row r="227" spans="1:2" x14ac:dyDescent="0.2">
      <c r="A227" s="2">
        <v>223</v>
      </c>
      <c r="B227" s="32">
        <v>0</v>
      </c>
    </row>
    <row r="228" spans="1:2" x14ac:dyDescent="0.2">
      <c r="A228" s="2">
        <v>224</v>
      </c>
      <c r="B228" s="32">
        <v>0</v>
      </c>
    </row>
    <row r="229" spans="1:2" x14ac:dyDescent="0.2">
      <c r="A229" s="2">
        <v>225</v>
      </c>
      <c r="B229" s="32">
        <v>0</v>
      </c>
    </row>
    <row r="230" spans="1:2" x14ac:dyDescent="0.2">
      <c r="A230" s="2">
        <v>226</v>
      </c>
      <c r="B230" s="32">
        <v>0</v>
      </c>
    </row>
    <row r="231" spans="1:2" x14ac:dyDescent="0.2">
      <c r="A231" s="2">
        <v>227</v>
      </c>
      <c r="B231" s="32">
        <v>0</v>
      </c>
    </row>
    <row r="232" spans="1:2" x14ac:dyDescent="0.2">
      <c r="A232" s="2">
        <v>228</v>
      </c>
      <c r="B232" s="32">
        <v>0</v>
      </c>
    </row>
    <row r="233" spans="1:2" x14ac:dyDescent="0.2">
      <c r="A233" s="2">
        <v>229</v>
      </c>
      <c r="B233" s="32">
        <v>0</v>
      </c>
    </row>
    <row r="234" spans="1:2" x14ac:dyDescent="0.2">
      <c r="A234" s="2">
        <v>230</v>
      </c>
      <c r="B234" s="32">
        <v>0</v>
      </c>
    </row>
    <row r="235" spans="1:2" x14ac:dyDescent="0.2">
      <c r="A235" s="2">
        <v>231</v>
      </c>
      <c r="B235" s="32">
        <v>0</v>
      </c>
    </row>
    <row r="236" spans="1:2" x14ac:dyDescent="0.2">
      <c r="A236" s="2">
        <v>232</v>
      </c>
      <c r="B236" s="32">
        <v>0</v>
      </c>
    </row>
    <row r="237" spans="1:2" x14ac:dyDescent="0.2">
      <c r="A237" s="2">
        <v>233</v>
      </c>
      <c r="B237" s="32">
        <v>0</v>
      </c>
    </row>
    <row r="238" spans="1:2" x14ac:dyDescent="0.2">
      <c r="A238" s="2">
        <v>234</v>
      </c>
      <c r="B238" s="32">
        <v>0</v>
      </c>
    </row>
    <row r="239" spans="1:2" x14ac:dyDescent="0.2">
      <c r="A239" s="2">
        <v>235</v>
      </c>
      <c r="B239" s="32">
        <v>0</v>
      </c>
    </row>
    <row r="240" spans="1:2" x14ac:dyDescent="0.2">
      <c r="A240" s="2">
        <v>236</v>
      </c>
      <c r="B240" s="32">
        <v>0</v>
      </c>
    </row>
    <row r="241" spans="1:2" x14ac:dyDescent="0.2">
      <c r="A241" s="2">
        <v>237</v>
      </c>
      <c r="B241" s="32">
        <v>0</v>
      </c>
    </row>
    <row r="242" spans="1:2" x14ac:dyDescent="0.2">
      <c r="A242" s="2">
        <v>238</v>
      </c>
      <c r="B242" s="32">
        <v>0</v>
      </c>
    </row>
    <row r="243" spans="1:2" x14ac:dyDescent="0.2">
      <c r="A243" s="2">
        <v>239</v>
      </c>
      <c r="B243" s="32">
        <v>0</v>
      </c>
    </row>
    <row r="244" spans="1:2" x14ac:dyDescent="0.2">
      <c r="A244" s="2">
        <v>240</v>
      </c>
      <c r="B244" s="32">
        <v>0</v>
      </c>
    </row>
    <row r="245" spans="1:2" x14ac:dyDescent="0.2">
      <c r="A245" s="2">
        <v>241</v>
      </c>
      <c r="B245" s="32">
        <v>0</v>
      </c>
    </row>
    <row r="246" spans="1:2" x14ac:dyDescent="0.2">
      <c r="A246" s="2">
        <v>242</v>
      </c>
      <c r="B246" s="32">
        <v>0</v>
      </c>
    </row>
    <row r="247" spans="1:2" x14ac:dyDescent="0.2">
      <c r="A247" s="2">
        <v>243</v>
      </c>
      <c r="B247" s="32">
        <v>0</v>
      </c>
    </row>
    <row r="248" spans="1:2" x14ac:dyDescent="0.2">
      <c r="A248" s="2">
        <v>244</v>
      </c>
      <c r="B248" s="32">
        <v>0</v>
      </c>
    </row>
    <row r="249" spans="1:2" x14ac:dyDescent="0.2">
      <c r="A249" s="2">
        <v>245</v>
      </c>
      <c r="B249" s="32">
        <v>0</v>
      </c>
    </row>
    <row r="250" spans="1:2" x14ac:dyDescent="0.2">
      <c r="A250" s="2">
        <v>246</v>
      </c>
      <c r="B250" s="32">
        <v>0</v>
      </c>
    </row>
    <row r="251" spans="1:2" x14ac:dyDescent="0.2">
      <c r="A251" s="2">
        <v>247</v>
      </c>
      <c r="B251" s="32">
        <v>0</v>
      </c>
    </row>
    <row r="252" spans="1:2" x14ac:dyDescent="0.2">
      <c r="A252" s="2">
        <v>248</v>
      </c>
      <c r="B252" s="32">
        <v>0</v>
      </c>
    </row>
    <row r="253" spans="1:2" x14ac:dyDescent="0.2">
      <c r="A253" s="2">
        <v>249</v>
      </c>
      <c r="B253" s="32">
        <v>0</v>
      </c>
    </row>
    <row r="254" spans="1:2" x14ac:dyDescent="0.2">
      <c r="A254" s="2">
        <v>250</v>
      </c>
      <c r="B254" s="32">
        <v>0</v>
      </c>
    </row>
    <row r="255" spans="1:2" x14ac:dyDescent="0.2">
      <c r="A255" s="2">
        <v>251</v>
      </c>
      <c r="B255" s="32">
        <v>0</v>
      </c>
    </row>
    <row r="256" spans="1:2" x14ac:dyDescent="0.2">
      <c r="A256" s="2">
        <v>252</v>
      </c>
      <c r="B256" s="32">
        <v>0</v>
      </c>
    </row>
    <row r="257" spans="1:2" x14ac:dyDescent="0.2">
      <c r="A257" s="2">
        <v>253</v>
      </c>
      <c r="B257" s="32">
        <v>0</v>
      </c>
    </row>
    <row r="258" spans="1:2" x14ac:dyDescent="0.2">
      <c r="A258" s="2">
        <v>254</v>
      </c>
      <c r="B258" s="32">
        <v>0</v>
      </c>
    </row>
    <row r="259" spans="1:2" x14ac:dyDescent="0.2">
      <c r="A259" s="2">
        <v>255</v>
      </c>
      <c r="B259" s="32">
        <v>0</v>
      </c>
    </row>
    <row r="260" spans="1:2" x14ac:dyDescent="0.2">
      <c r="A260" s="2">
        <v>256</v>
      </c>
      <c r="B260" s="32">
        <v>0</v>
      </c>
    </row>
    <row r="261" spans="1:2" x14ac:dyDescent="0.2">
      <c r="A261" s="2">
        <v>257</v>
      </c>
      <c r="B261" s="32">
        <v>0</v>
      </c>
    </row>
    <row r="262" spans="1:2" x14ac:dyDescent="0.2">
      <c r="A262" s="2">
        <v>258</v>
      </c>
      <c r="B262" s="32">
        <v>0</v>
      </c>
    </row>
    <row r="263" spans="1:2" x14ac:dyDescent="0.2">
      <c r="A263" s="2">
        <v>259</v>
      </c>
      <c r="B263" s="32">
        <v>0</v>
      </c>
    </row>
    <row r="264" spans="1:2" x14ac:dyDescent="0.2">
      <c r="A264" s="2">
        <v>260</v>
      </c>
      <c r="B264" s="32">
        <v>0</v>
      </c>
    </row>
    <row r="265" spans="1:2" x14ac:dyDescent="0.2">
      <c r="A265" s="2">
        <v>261</v>
      </c>
      <c r="B265" s="32">
        <v>0</v>
      </c>
    </row>
    <row r="266" spans="1:2" x14ac:dyDescent="0.2">
      <c r="A266" s="2">
        <v>262</v>
      </c>
      <c r="B266" s="32">
        <v>0</v>
      </c>
    </row>
    <row r="267" spans="1:2" x14ac:dyDescent="0.2">
      <c r="A267" s="2">
        <v>263</v>
      </c>
      <c r="B267" s="32">
        <v>0</v>
      </c>
    </row>
    <row r="268" spans="1:2" x14ac:dyDescent="0.2">
      <c r="A268" s="2">
        <v>264</v>
      </c>
      <c r="B268" s="32">
        <v>0</v>
      </c>
    </row>
    <row r="269" spans="1:2" x14ac:dyDescent="0.2">
      <c r="A269" s="2">
        <v>265</v>
      </c>
      <c r="B269" s="32">
        <v>0</v>
      </c>
    </row>
    <row r="270" spans="1:2" x14ac:dyDescent="0.2">
      <c r="A270" s="2">
        <v>266</v>
      </c>
      <c r="B270" s="32">
        <v>0</v>
      </c>
    </row>
    <row r="271" spans="1:2" x14ac:dyDescent="0.2">
      <c r="A271" s="2">
        <v>267</v>
      </c>
      <c r="B271" s="32">
        <v>0</v>
      </c>
    </row>
    <row r="272" spans="1:2" x14ac:dyDescent="0.2">
      <c r="A272" s="2">
        <v>268</v>
      </c>
      <c r="B272" s="32">
        <v>0</v>
      </c>
    </row>
    <row r="273" spans="1:2" x14ac:dyDescent="0.2">
      <c r="A273" s="2">
        <v>269</v>
      </c>
      <c r="B273" s="32">
        <v>0</v>
      </c>
    </row>
    <row r="274" spans="1:2" x14ac:dyDescent="0.2">
      <c r="A274" s="2">
        <v>270</v>
      </c>
      <c r="B274" s="32">
        <v>0</v>
      </c>
    </row>
    <row r="275" spans="1:2" x14ac:dyDescent="0.2">
      <c r="A275" s="2">
        <v>271</v>
      </c>
      <c r="B275" s="32">
        <v>0</v>
      </c>
    </row>
    <row r="276" spans="1:2" x14ac:dyDescent="0.2">
      <c r="A276" s="2">
        <v>272</v>
      </c>
      <c r="B276" s="32">
        <v>0</v>
      </c>
    </row>
    <row r="277" spans="1:2" x14ac:dyDescent="0.2">
      <c r="A277" s="2">
        <v>273</v>
      </c>
      <c r="B277" s="32">
        <v>0</v>
      </c>
    </row>
    <row r="278" spans="1:2" x14ac:dyDescent="0.2">
      <c r="A278" s="2">
        <v>274</v>
      </c>
      <c r="B278" s="32">
        <v>0</v>
      </c>
    </row>
    <row r="279" spans="1:2" x14ac:dyDescent="0.2">
      <c r="A279" s="2">
        <v>275</v>
      </c>
      <c r="B279" s="32">
        <v>0</v>
      </c>
    </row>
    <row r="280" spans="1:2" x14ac:dyDescent="0.2">
      <c r="A280" s="2">
        <v>276</v>
      </c>
      <c r="B280" s="32">
        <v>0</v>
      </c>
    </row>
    <row r="281" spans="1:2" x14ac:dyDescent="0.2">
      <c r="A281" s="2">
        <v>277</v>
      </c>
      <c r="B281" s="32">
        <v>0</v>
      </c>
    </row>
    <row r="282" spans="1:2" x14ac:dyDescent="0.2">
      <c r="A282" s="2">
        <v>278</v>
      </c>
      <c r="B282" s="32">
        <v>0</v>
      </c>
    </row>
    <row r="283" spans="1:2" x14ac:dyDescent="0.2">
      <c r="A283" s="2">
        <v>279</v>
      </c>
      <c r="B283" s="32">
        <v>0</v>
      </c>
    </row>
    <row r="284" spans="1:2" x14ac:dyDescent="0.2">
      <c r="A284" s="2">
        <v>280</v>
      </c>
      <c r="B284" s="32">
        <v>0</v>
      </c>
    </row>
    <row r="285" spans="1:2" x14ac:dyDescent="0.2">
      <c r="A285" s="2">
        <v>281</v>
      </c>
      <c r="B285" s="32">
        <v>0</v>
      </c>
    </row>
    <row r="286" spans="1:2" x14ac:dyDescent="0.2">
      <c r="A286" s="2">
        <v>282</v>
      </c>
      <c r="B286" s="32">
        <v>0</v>
      </c>
    </row>
    <row r="287" spans="1:2" x14ac:dyDescent="0.2">
      <c r="A287" s="2">
        <v>283</v>
      </c>
      <c r="B287" s="32">
        <v>0</v>
      </c>
    </row>
    <row r="288" spans="1:2" x14ac:dyDescent="0.2">
      <c r="A288" s="2">
        <v>284</v>
      </c>
      <c r="B288" s="32">
        <v>0</v>
      </c>
    </row>
    <row r="289" spans="1:2" x14ac:dyDescent="0.2">
      <c r="A289" s="2">
        <v>285</v>
      </c>
      <c r="B289" s="32">
        <v>0</v>
      </c>
    </row>
    <row r="290" spans="1:2" x14ac:dyDescent="0.2">
      <c r="A290" s="2">
        <v>286</v>
      </c>
      <c r="B290" s="32">
        <v>0</v>
      </c>
    </row>
    <row r="291" spans="1:2" x14ac:dyDescent="0.2">
      <c r="A291" s="2">
        <v>287</v>
      </c>
      <c r="B291" s="32">
        <v>0</v>
      </c>
    </row>
    <row r="292" spans="1:2" x14ac:dyDescent="0.2">
      <c r="A292" s="2">
        <v>288</v>
      </c>
      <c r="B292" s="32">
        <v>0</v>
      </c>
    </row>
    <row r="293" spans="1:2" x14ac:dyDescent="0.2">
      <c r="A293" s="2">
        <v>289</v>
      </c>
      <c r="B293" s="32">
        <v>0</v>
      </c>
    </row>
    <row r="294" spans="1:2" x14ac:dyDescent="0.2">
      <c r="A294" s="2">
        <v>290</v>
      </c>
      <c r="B294" s="32">
        <v>0</v>
      </c>
    </row>
    <row r="295" spans="1:2" x14ac:dyDescent="0.2">
      <c r="A295" s="2">
        <v>291</v>
      </c>
      <c r="B295" s="32">
        <v>0</v>
      </c>
    </row>
    <row r="296" spans="1:2" x14ac:dyDescent="0.2">
      <c r="A296" s="2">
        <v>292</v>
      </c>
      <c r="B296" s="32">
        <v>0</v>
      </c>
    </row>
    <row r="297" spans="1:2" x14ac:dyDescent="0.2">
      <c r="A297" s="2">
        <v>293</v>
      </c>
      <c r="B297" s="32">
        <v>0</v>
      </c>
    </row>
    <row r="298" spans="1:2" x14ac:dyDescent="0.2">
      <c r="A298" s="2">
        <v>294</v>
      </c>
      <c r="B298" s="32">
        <v>0</v>
      </c>
    </row>
    <row r="299" spans="1:2" x14ac:dyDescent="0.2">
      <c r="A299" s="2">
        <v>295</v>
      </c>
      <c r="B299" s="32">
        <v>0</v>
      </c>
    </row>
    <row r="300" spans="1:2" x14ac:dyDescent="0.2">
      <c r="A300" s="2">
        <v>296</v>
      </c>
      <c r="B300" s="32">
        <v>0</v>
      </c>
    </row>
    <row r="301" spans="1:2" x14ac:dyDescent="0.2">
      <c r="A301" s="2">
        <v>297</v>
      </c>
      <c r="B301" s="32">
        <v>0</v>
      </c>
    </row>
    <row r="302" spans="1:2" x14ac:dyDescent="0.2">
      <c r="A302" s="2">
        <v>298</v>
      </c>
      <c r="B302" s="32">
        <v>0</v>
      </c>
    </row>
    <row r="303" spans="1:2" x14ac:dyDescent="0.2">
      <c r="A303" s="2">
        <v>299</v>
      </c>
      <c r="B303" s="32">
        <v>0</v>
      </c>
    </row>
    <row r="304" spans="1:2" x14ac:dyDescent="0.2">
      <c r="A304" s="2">
        <v>300</v>
      </c>
      <c r="B304" s="32">
        <v>0</v>
      </c>
    </row>
  </sheetData>
  <mergeCells count="1">
    <mergeCell ref="A3:B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Forside</vt:lpstr>
      <vt:lpstr>Fragtsatser</vt:lpstr>
      <vt:lpstr>Logistikpræmie</vt:lpstr>
    </vt:vector>
  </TitlesOfParts>
  <Company>Landbrugsraadet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Klaus Sørensen</dc:creator>
  <cp:lastModifiedBy>Klaus Sørensen</cp:lastModifiedBy>
  <cp:lastPrinted>2018-07-13T12:58:12Z</cp:lastPrinted>
  <dcterms:created xsi:type="dcterms:W3CDTF">2002-12-04T07:22:53Z</dcterms:created>
  <dcterms:modified xsi:type="dcterms:W3CDTF">2023-06-30T09:51:43Z</dcterms:modified>
</cp:coreProperties>
</file>